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Kolář\OPAVA\Dotazy_1\"/>
    </mc:Choice>
  </mc:AlternateContent>
  <bookViews>
    <workbookView xWindow="0" yWindow="0" windowWidth="0" windowHeight="0"/>
  </bookViews>
  <sheets>
    <sheet name="Rekapitulace stavby" sheetId="1" r:id="rId1"/>
    <sheet name="SO 01 - VÝPRAVNÍ BUDOVA" sheetId="2" r:id="rId2"/>
    <sheet name="110 - Stavba 1.PP" sheetId="3" r:id="rId3"/>
    <sheet name="401 - Kanalizace" sheetId="4" r:id="rId4"/>
    <sheet name="402 - Vodovod" sheetId="5" r:id="rId5"/>
    <sheet name="950 - MOBILIÁŘ" sheetId="6" r:id="rId6"/>
    <sheet name="Pokyny pro vyplnění" sheetId="7" r:id="rId7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 01 - VÝPRAVNÍ BUDOVA'!$C$109:$K$1844</definedName>
    <definedName name="_xlnm.Print_Area" localSheetId="1">'SO 01 - VÝPRAVNÍ BUDOVA'!$C$4:$J$39,'SO 01 - VÝPRAVNÍ BUDOVA'!$C$45:$J$91,'SO 01 - VÝPRAVNÍ BUDOVA'!$C$97:$K$1844</definedName>
    <definedName name="_xlnm.Print_Titles" localSheetId="1">'SO 01 - VÝPRAVNÍ BUDOVA'!$109:$109</definedName>
    <definedName name="_xlnm._FilterDatabase" localSheetId="2" hidden="1">'110 - Stavba 1.PP'!$C$95:$K$189</definedName>
    <definedName name="_xlnm.Print_Area" localSheetId="2">'110 - Stavba 1.PP'!$C$4:$J$41,'110 - Stavba 1.PP'!$C$47:$J$75,'110 - Stavba 1.PP'!$C$81:$K$189</definedName>
    <definedName name="_xlnm.Print_Titles" localSheetId="2">'110 - Stavba 1.PP'!$95:$95</definedName>
    <definedName name="_xlnm._FilterDatabase" localSheetId="3" hidden="1">'401 - Kanalizace'!$C$92:$K$171</definedName>
    <definedName name="_xlnm.Print_Area" localSheetId="3">'401 - Kanalizace'!$C$4:$J$43,'401 - Kanalizace'!$C$49:$J$70,'401 - Kanalizace'!$C$76:$K$171</definedName>
    <definedName name="_xlnm.Print_Titles" localSheetId="3">'401 - Kanalizace'!$92:$92</definedName>
    <definedName name="_xlnm._FilterDatabase" localSheetId="4" hidden="1">'402 - Vodovod'!$C$96:$K$379</definedName>
    <definedName name="_xlnm.Print_Area" localSheetId="4">'402 - Vodovod'!$C$4:$J$43,'402 - Vodovod'!$C$49:$J$74,'402 - Vodovod'!$C$80:$K$379</definedName>
    <definedName name="_xlnm.Print_Titles" localSheetId="4">'402 - Vodovod'!$96:$96</definedName>
    <definedName name="_xlnm._FilterDatabase" localSheetId="5" hidden="1">'950 - MOBILIÁŘ'!$C$86:$K$101</definedName>
    <definedName name="_xlnm.Print_Area" localSheetId="5">'950 - MOBILIÁŘ'!$C$4:$J$41,'950 - MOBILIÁŘ'!$C$47:$J$66,'950 - MOBILIÁŘ'!$C$72:$K$101</definedName>
    <definedName name="_xlnm.Print_Titles" localSheetId="5">'950 - MOBILIÁŘ'!$86:$86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9"/>
  <c r="J38"/>
  <c i="1" r="AY61"/>
  <c i="6" r="J37"/>
  <c i="1" r="AX61"/>
  <c i="6"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56"/>
  <c r="E7"/>
  <c r="E75"/>
  <c i="5" r="J41"/>
  <c r="J40"/>
  <c i="1" r="AY60"/>
  <c i="5" r="J39"/>
  <c i="1" r="AX60"/>
  <c i="5"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J94"/>
  <c r="J93"/>
  <c r="F93"/>
  <c r="F91"/>
  <c r="E89"/>
  <c r="J63"/>
  <c r="J62"/>
  <c r="F62"/>
  <c r="F60"/>
  <c r="E58"/>
  <c r="J22"/>
  <c r="E22"/>
  <c r="F94"/>
  <c r="J21"/>
  <c r="J16"/>
  <c r="J60"/>
  <c r="E7"/>
  <c r="E83"/>
  <c i="4" r="J41"/>
  <c r="J40"/>
  <c i="1" r="AY59"/>
  <c i="4" r="J39"/>
  <c i="1" r="AX59"/>
  <c i="4"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J90"/>
  <c r="J89"/>
  <c r="F89"/>
  <c r="F87"/>
  <c r="E85"/>
  <c r="J63"/>
  <c r="J62"/>
  <c r="F62"/>
  <c r="F60"/>
  <c r="E58"/>
  <c r="J22"/>
  <c r="E22"/>
  <c r="F63"/>
  <c r="J21"/>
  <c r="J16"/>
  <c r="J60"/>
  <c r="E7"/>
  <c r="E52"/>
  <c i="3" r="J39"/>
  <c r="J38"/>
  <c i="1" r="AY57"/>
  <c i="3" r="J37"/>
  <c i="1" r="AX57"/>
  <c i="3"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T109"/>
  <c r="R110"/>
  <c r="R109"/>
  <c r="P110"/>
  <c r="P109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93"/>
  <c r="J19"/>
  <c r="J14"/>
  <c r="J56"/>
  <c r="E7"/>
  <c r="E84"/>
  <c i="2" r="J37"/>
  <c r="J36"/>
  <c i="1" r="AY56"/>
  <c i="2" r="J35"/>
  <c i="1" r="AX56"/>
  <c i="2" r="BI1843"/>
  <c r="BH1843"/>
  <c r="BG1843"/>
  <c r="BF1843"/>
  <c r="T1843"/>
  <c r="T1842"/>
  <c r="T1841"/>
  <c r="R1843"/>
  <c r="R1842"/>
  <c r="R1841"/>
  <c r="P1843"/>
  <c r="P1842"/>
  <c r="P1841"/>
  <c r="BI1838"/>
  <c r="BH1838"/>
  <c r="BG1838"/>
  <c r="BF1838"/>
  <c r="T1838"/>
  <c r="T1837"/>
  <c r="R1838"/>
  <c r="R1837"/>
  <c r="P1838"/>
  <c r="P1837"/>
  <c r="BI1835"/>
  <c r="BH1835"/>
  <c r="BG1835"/>
  <c r="BF1835"/>
  <c r="T1835"/>
  <c r="R1835"/>
  <c r="P1835"/>
  <c r="BI1833"/>
  <c r="BH1833"/>
  <c r="BG1833"/>
  <c r="BF1833"/>
  <c r="T1833"/>
  <c r="R1833"/>
  <c r="P1833"/>
  <c r="BI1831"/>
  <c r="BH1831"/>
  <c r="BG1831"/>
  <c r="BF1831"/>
  <c r="T1831"/>
  <c r="R1831"/>
  <c r="P1831"/>
  <c r="BI1824"/>
  <c r="BH1824"/>
  <c r="BG1824"/>
  <c r="BF1824"/>
  <c r="T1824"/>
  <c r="R1824"/>
  <c r="P1824"/>
  <c r="BI1822"/>
  <c r="BH1822"/>
  <c r="BG1822"/>
  <c r="BF1822"/>
  <c r="T1822"/>
  <c r="R1822"/>
  <c r="P1822"/>
  <c r="BI1820"/>
  <c r="BH1820"/>
  <c r="BG1820"/>
  <c r="BF1820"/>
  <c r="T1820"/>
  <c r="R1820"/>
  <c r="P1820"/>
  <c r="BI1817"/>
  <c r="BH1817"/>
  <c r="BG1817"/>
  <c r="BF1817"/>
  <c r="T1817"/>
  <c r="R1817"/>
  <c r="P1817"/>
  <c r="BI1813"/>
  <c r="BH1813"/>
  <c r="BG1813"/>
  <c r="BF1813"/>
  <c r="T1813"/>
  <c r="R1813"/>
  <c r="P1813"/>
  <c r="BI1810"/>
  <c r="BH1810"/>
  <c r="BG1810"/>
  <c r="BF1810"/>
  <c r="T1810"/>
  <c r="R1810"/>
  <c r="P1810"/>
  <c r="BI1804"/>
  <c r="BH1804"/>
  <c r="BG1804"/>
  <c r="BF1804"/>
  <c r="T1804"/>
  <c r="R1804"/>
  <c r="P1804"/>
  <c r="BI1800"/>
  <c r="BH1800"/>
  <c r="BG1800"/>
  <c r="BF1800"/>
  <c r="T1800"/>
  <c r="R1800"/>
  <c r="P1800"/>
  <c r="BI1798"/>
  <c r="BH1798"/>
  <c r="BG1798"/>
  <c r="BF1798"/>
  <c r="T1798"/>
  <c r="R1798"/>
  <c r="P1798"/>
  <c r="BI1795"/>
  <c r="BH1795"/>
  <c r="BG1795"/>
  <c r="BF1795"/>
  <c r="T1795"/>
  <c r="R1795"/>
  <c r="P1795"/>
  <c r="BI1792"/>
  <c r="BH1792"/>
  <c r="BG1792"/>
  <c r="BF1792"/>
  <c r="T1792"/>
  <c r="R1792"/>
  <c r="P1792"/>
  <c r="BI1789"/>
  <c r="BH1789"/>
  <c r="BG1789"/>
  <c r="BF1789"/>
  <c r="T1789"/>
  <c r="R1789"/>
  <c r="P1789"/>
  <c r="BI1786"/>
  <c r="BH1786"/>
  <c r="BG1786"/>
  <c r="BF1786"/>
  <c r="T1786"/>
  <c r="R1786"/>
  <c r="P1786"/>
  <c r="BI1782"/>
  <c r="BH1782"/>
  <c r="BG1782"/>
  <c r="BF1782"/>
  <c r="T1782"/>
  <c r="R1782"/>
  <c r="P1782"/>
  <c r="BI1779"/>
  <c r="BH1779"/>
  <c r="BG1779"/>
  <c r="BF1779"/>
  <c r="T1779"/>
  <c r="R1779"/>
  <c r="P1779"/>
  <c r="BI1777"/>
  <c r="BH1777"/>
  <c r="BG1777"/>
  <c r="BF1777"/>
  <c r="T1777"/>
  <c r="R1777"/>
  <c r="P1777"/>
  <c r="BI1774"/>
  <c r="BH1774"/>
  <c r="BG1774"/>
  <c r="BF1774"/>
  <c r="T1774"/>
  <c r="R1774"/>
  <c r="P1774"/>
  <c r="BI1771"/>
  <c r="BH1771"/>
  <c r="BG1771"/>
  <c r="BF1771"/>
  <c r="T1771"/>
  <c r="R1771"/>
  <c r="P1771"/>
  <c r="BI1768"/>
  <c r="BH1768"/>
  <c r="BG1768"/>
  <c r="BF1768"/>
  <c r="T1768"/>
  <c r="R1768"/>
  <c r="P1768"/>
  <c r="BI1753"/>
  <c r="BH1753"/>
  <c r="BG1753"/>
  <c r="BF1753"/>
  <c r="T1753"/>
  <c r="R1753"/>
  <c r="P1753"/>
  <c r="BI1751"/>
  <c r="BH1751"/>
  <c r="BG1751"/>
  <c r="BF1751"/>
  <c r="T1751"/>
  <c r="R1751"/>
  <c r="P1751"/>
  <c r="BI1748"/>
  <c r="BH1748"/>
  <c r="BG1748"/>
  <c r="BF1748"/>
  <c r="T1748"/>
  <c r="R1748"/>
  <c r="P1748"/>
  <c r="BI1745"/>
  <c r="BH1745"/>
  <c r="BG1745"/>
  <c r="BF1745"/>
  <c r="T1745"/>
  <c r="R1745"/>
  <c r="P1745"/>
  <c r="BI1742"/>
  <c r="BH1742"/>
  <c r="BG1742"/>
  <c r="BF1742"/>
  <c r="T1742"/>
  <c r="R1742"/>
  <c r="P1742"/>
  <c r="BI1739"/>
  <c r="BH1739"/>
  <c r="BG1739"/>
  <c r="BF1739"/>
  <c r="T1739"/>
  <c r="R1739"/>
  <c r="P1739"/>
  <c r="BI1737"/>
  <c r="BH1737"/>
  <c r="BG1737"/>
  <c r="BF1737"/>
  <c r="T1737"/>
  <c r="R1737"/>
  <c r="P1737"/>
  <c r="BI1734"/>
  <c r="BH1734"/>
  <c r="BG1734"/>
  <c r="BF1734"/>
  <c r="T1734"/>
  <c r="R1734"/>
  <c r="P1734"/>
  <c r="BI1731"/>
  <c r="BH1731"/>
  <c r="BG1731"/>
  <c r="BF1731"/>
  <c r="T1731"/>
  <c r="R1731"/>
  <c r="P1731"/>
  <c r="BI1728"/>
  <c r="BH1728"/>
  <c r="BG1728"/>
  <c r="BF1728"/>
  <c r="T1728"/>
  <c r="R1728"/>
  <c r="P1728"/>
  <c r="BI1725"/>
  <c r="BH1725"/>
  <c r="BG1725"/>
  <c r="BF1725"/>
  <c r="T1725"/>
  <c r="R1725"/>
  <c r="P1725"/>
  <c r="BI1722"/>
  <c r="BH1722"/>
  <c r="BG1722"/>
  <c r="BF1722"/>
  <c r="T1722"/>
  <c r="R1722"/>
  <c r="P1722"/>
  <c r="BI1716"/>
  <c r="BH1716"/>
  <c r="BG1716"/>
  <c r="BF1716"/>
  <c r="T1716"/>
  <c r="R1716"/>
  <c r="P1716"/>
  <c r="BI1713"/>
  <c r="BH1713"/>
  <c r="BG1713"/>
  <c r="BF1713"/>
  <c r="T1713"/>
  <c r="R1713"/>
  <c r="P1713"/>
  <c r="BI1710"/>
  <c r="BH1710"/>
  <c r="BG1710"/>
  <c r="BF1710"/>
  <c r="T1710"/>
  <c r="R1710"/>
  <c r="P1710"/>
  <c r="BI1708"/>
  <c r="BH1708"/>
  <c r="BG1708"/>
  <c r="BF1708"/>
  <c r="T1708"/>
  <c r="R1708"/>
  <c r="P1708"/>
  <c r="BI1705"/>
  <c r="BH1705"/>
  <c r="BG1705"/>
  <c r="BF1705"/>
  <c r="T1705"/>
  <c r="R1705"/>
  <c r="P1705"/>
  <c r="BI1701"/>
  <c r="BH1701"/>
  <c r="BG1701"/>
  <c r="BF1701"/>
  <c r="T1701"/>
  <c r="R1701"/>
  <c r="P1701"/>
  <c r="BI1698"/>
  <c r="BH1698"/>
  <c r="BG1698"/>
  <c r="BF1698"/>
  <c r="T1698"/>
  <c r="R1698"/>
  <c r="P1698"/>
  <c r="BI1694"/>
  <c r="BH1694"/>
  <c r="BG1694"/>
  <c r="BF1694"/>
  <c r="T1694"/>
  <c r="R1694"/>
  <c r="P1694"/>
  <c r="BI1691"/>
  <c r="BH1691"/>
  <c r="BG1691"/>
  <c r="BF1691"/>
  <c r="T1691"/>
  <c r="R1691"/>
  <c r="P1691"/>
  <c r="BI1688"/>
  <c r="BH1688"/>
  <c r="BG1688"/>
  <c r="BF1688"/>
  <c r="T1688"/>
  <c r="R1688"/>
  <c r="P1688"/>
  <c r="BI1683"/>
  <c r="BH1683"/>
  <c r="BG1683"/>
  <c r="BF1683"/>
  <c r="T1683"/>
  <c r="R1683"/>
  <c r="P1683"/>
  <c r="BI1680"/>
  <c r="BH1680"/>
  <c r="BG1680"/>
  <c r="BF1680"/>
  <c r="T1680"/>
  <c r="R1680"/>
  <c r="P1680"/>
  <c r="BI1677"/>
  <c r="BH1677"/>
  <c r="BG1677"/>
  <c r="BF1677"/>
  <c r="T1677"/>
  <c r="R1677"/>
  <c r="P1677"/>
  <c r="BI1670"/>
  <c r="BH1670"/>
  <c r="BG1670"/>
  <c r="BF1670"/>
  <c r="T1670"/>
  <c r="R1670"/>
  <c r="P1670"/>
  <c r="BI1666"/>
  <c r="BH1666"/>
  <c r="BG1666"/>
  <c r="BF1666"/>
  <c r="T1666"/>
  <c r="R1666"/>
  <c r="P1666"/>
  <c r="BI1664"/>
  <c r="BH1664"/>
  <c r="BG1664"/>
  <c r="BF1664"/>
  <c r="T1664"/>
  <c r="R1664"/>
  <c r="P1664"/>
  <c r="BI1659"/>
  <c r="BH1659"/>
  <c r="BG1659"/>
  <c r="BF1659"/>
  <c r="T1659"/>
  <c r="R1659"/>
  <c r="P1659"/>
  <c r="BI1657"/>
  <c r="BH1657"/>
  <c r="BG1657"/>
  <c r="BF1657"/>
  <c r="T1657"/>
  <c r="R1657"/>
  <c r="P1657"/>
  <c r="BI1654"/>
  <c r="BH1654"/>
  <c r="BG1654"/>
  <c r="BF1654"/>
  <c r="T1654"/>
  <c r="R1654"/>
  <c r="P1654"/>
  <c r="BI1652"/>
  <c r="BH1652"/>
  <c r="BG1652"/>
  <c r="BF1652"/>
  <c r="T1652"/>
  <c r="R1652"/>
  <c r="P1652"/>
  <c r="BI1650"/>
  <c r="BH1650"/>
  <c r="BG1650"/>
  <c r="BF1650"/>
  <c r="T1650"/>
  <c r="R1650"/>
  <c r="P1650"/>
  <c r="BI1648"/>
  <c r="BH1648"/>
  <c r="BG1648"/>
  <c r="BF1648"/>
  <c r="T1648"/>
  <c r="R1648"/>
  <c r="P1648"/>
  <c r="BI1646"/>
  <c r="BH1646"/>
  <c r="BG1646"/>
  <c r="BF1646"/>
  <c r="T1646"/>
  <c r="R1646"/>
  <c r="P1646"/>
  <c r="BI1644"/>
  <c r="BH1644"/>
  <c r="BG1644"/>
  <c r="BF1644"/>
  <c r="T1644"/>
  <c r="R1644"/>
  <c r="P1644"/>
  <c r="BI1642"/>
  <c r="BH1642"/>
  <c r="BG1642"/>
  <c r="BF1642"/>
  <c r="T1642"/>
  <c r="R1642"/>
  <c r="P1642"/>
  <c r="BI1640"/>
  <c r="BH1640"/>
  <c r="BG1640"/>
  <c r="BF1640"/>
  <c r="T1640"/>
  <c r="R1640"/>
  <c r="P1640"/>
  <c r="BI1638"/>
  <c r="BH1638"/>
  <c r="BG1638"/>
  <c r="BF1638"/>
  <c r="T1638"/>
  <c r="R1638"/>
  <c r="P1638"/>
  <c r="BI1636"/>
  <c r="BH1636"/>
  <c r="BG1636"/>
  <c r="BF1636"/>
  <c r="T1636"/>
  <c r="R1636"/>
  <c r="P1636"/>
  <c r="BI1634"/>
  <c r="BH1634"/>
  <c r="BG1634"/>
  <c r="BF1634"/>
  <c r="T1634"/>
  <c r="R1634"/>
  <c r="P1634"/>
  <c r="BI1632"/>
  <c r="BH1632"/>
  <c r="BG1632"/>
  <c r="BF1632"/>
  <c r="T1632"/>
  <c r="R1632"/>
  <c r="P1632"/>
  <c r="BI1630"/>
  <c r="BH1630"/>
  <c r="BG1630"/>
  <c r="BF1630"/>
  <c r="T1630"/>
  <c r="R1630"/>
  <c r="P1630"/>
  <c r="BI1628"/>
  <c r="BH1628"/>
  <c r="BG1628"/>
  <c r="BF1628"/>
  <c r="T1628"/>
  <c r="R1628"/>
  <c r="P1628"/>
  <c r="BI1626"/>
  <c r="BH1626"/>
  <c r="BG1626"/>
  <c r="BF1626"/>
  <c r="T1626"/>
  <c r="R1626"/>
  <c r="P1626"/>
  <c r="BI1624"/>
  <c r="BH1624"/>
  <c r="BG1624"/>
  <c r="BF1624"/>
  <c r="T1624"/>
  <c r="R1624"/>
  <c r="P1624"/>
  <c r="BI1622"/>
  <c r="BH1622"/>
  <c r="BG1622"/>
  <c r="BF1622"/>
  <c r="T1622"/>
  <c r="R1622"/>
  <c r="P1622"/>
  <c r="BI1620"/>
  <c r="BH1620"/>
  <c r="BG1620"/>
  <c r="BF1620"/>
  <c r="T1620"/>
  <c r="R1620"/>
  <c r="P1620"/>
  <c r="BI1618"/>
  <c r="BH1618"/>
  <c r="BG1618"/>
  <c r="BF1618"/>
  <c r="T1618"/>
  <c r="R1618"/>
  <c r="P1618"/>
  <c r="BI1616"/>
  <c r="BH1616"/>
  <c r="BG1616"/>
  <c r="BF1616"/>
  <c r="T1616"/>
  <c r="R1616"/>
  <c r="P1616"/>
  <c r="BI1614"/>
  <c r="BH1614"/>
  <c r="BG1614"/>
  <c r="BF1614"/>
  <c r="T1614"/>
  <c r="R1614"/>
  <c r="P1614"/>
  <c r="BI1612"/>
  <c r="BH1612"/>
  <c r="BG1612"/>
  <c r="BF1612"/>
  <c r="T1612"/>
  <c r="R1612"/>
  <c r="P1612"/>
  <c r="BI1610"/>
  <c r="BH1610"/>
  <c r="BG1610"/>
  <c r="BF1610"/>
  <c r="T1610"/>
  <c r="R1610"/>
  <c r="P1610"/>
  <c r="BI1608"/>
  <c r="BH1608"/>
  <c r="BG1608"/>
  <c r="BF1608"/>
  <c r="T1608"/>
  <c r="R1608"/>
  <c r="P1608"/>
  <c r="BI1606"/>
  <c r="BH1606"/>
  <c r="BG1606"/>
  <c r="BF1606"/>
  <c r="T1606"/>
  <c r="R1606"/>
  <c r="P1606"/>
  <c r="BI1604"/>
  <c r="BH1604"/>
  <c r="BG1604"/>
  <c r="BF1604"/>
  <c r="T1604"/>
  <c r="R1604"/>
  <c r="P1604"/>
  <c r="BI1602"/>
  <c r="BH1602"/>
  <c r="BG1602"/>
  <c r="BF1602"/>
  <c r="T1602"/>
  <c r="R1602"/>
  <c r="P1602"/>
  <c r="BI1600"/>
  <c r="BH1600"/>
  <c r="BG1600"/>
  <c r="BF1600"/>
  <c r="T1600"/>
  <c r="R1600"/>
  <c r="P1600"/>
  <c r="BI1598"/>
  <c r="BH1598"/>
  <c r="BG1598"/>
  <c r="BF1598"/>
  <c r="T1598"/>
  <c r="R1598"/>
  <c r="P1598"/>
  <c r="BI1596"/>
  <c r="BH1596"/>
  <c r="BG1596"/>
  <c r="BF1596"/>
  <c r="T1596"/>
  <c r="R1596"/>
  <c r="P1596"/>
  <c r="BI1594"/>
  <c r="BH1594"/>
  <c r="BG1594"/>
  <c r="BF1594"/>
  <c r="T1594"/>
  <c r="R1594"/>
  <c r="P1594"/>
  <c r="BI1592"/>
  <c r="BH1592"/>
  <c r="BG1592"/>
  <c r="BF1592"/>
  <c r="T1592"/>
  <c r="R1592"/>
  <c r="P1592"/>
  <c r="BI1590"/>
  <c r="BH1590"/>
  <c r="BG1590"/>
  <c r="BF1590"/>
  <c r="T1590"/>
  <c r="R1590"/>
  <c r="P1590"/>
  <c r="BI1588"/>
  <c r="BH1588"/>
  <c r="BG1588"/>
  <c r="BF1588"/>
  <c r="T1588"/>
  <c r="R1588"/>
  <c r="P1588"/>
  <c r="BI1586"/>
  <c r="BH1586"/>
  <c r="BG1586"/>
  <c r="BF1586"/>
  <c r="T1586"/>
  <c r="R1586"/>
  <c r="P1586"/>
  <c r="BI1584"/>
  <c r="BH1584"/>
  <c r="BG1584"/>
  <c r="BF1584"/>
  <c r="T1584"/>
  <c r="R1584"/>
  <c r="P1584"/>
  <c r="BI1582"/>
  <c r="BH1582"/>
  <c r="BG1582"/>
  <c r="BF1582"/>
  <c r="T1582"/>
  <c r="R1582"/>
  <c r="P1582"/>
  <c r="BI1580"/>
  <c r="BH1580"/>
  <c r="BG1580"/>
  <c r="BF1580"/>
  <c r="T1580"/>
  <c r="R1580"/>
  <c r="P1580"/>
  <c r="BI1578"/>
  <c r="BH1578"/>
  <c r="BG1578"/>
  <c r="BF1578"/>
  <c r="T1578"/>
  <c r="R1578"/>
  <c r="P1578"/>
  <c r="BI1576"/>
  <c r="BH1576"/>
  <c r="BG1576"/>
  <c r="BF1576"/>
  <c r="T1576"/>
  <c r="R1576"/>
  <c r="P1576"/>
  <c r="BI1574"/>
  <c r="BH1574"/>
  <c r="BG1574"/>
  <c r="BF1574"/>
  <c r="T1574"/>
  <c r="R1574"/>
  <c r="P1574"/>
  <c r="BI1572"/>
  <c r="BH1572"/>
  <c r="BG1572"/>
  <c r="BF1572"/>
  <c r="T1572"/>
  <c r="R1572"/>
  <c r="P1572"/>
  <c r="BI1570"/>
  <c r="BH1570"/>
  <c r="BG1570"/>
  <c r="BF1570"/>
  <c r="T1570"/>
  <c r="R1570"/>
  <c r="P1570"/>
  <c r="BI1568"/>
  <c r="BH1568"/>
  <c r="BG1568"/>
  <c r="BF1568"/>
  <c r="T1568"/>
  <c r="R1568"/>
  <c r="P1568"/>
  <c r="BI1566"/>
  <c r="BH1566"/>
  <c r="BG1566"/>
  <c r="BF1566"/>
  <c r="T1566"/>
  <c r="R1566"/>
  <c r="P1566"/>
  <c r="BI1564"/>
  <c r="BH1564"/>
  <c r="BG1564"/>
  <c r="BF1564"/>
  <c r="T1564"/>
  <c r="R1564"/>
  <c r="P1564"/>
  <c r="BI1562"/>
  <c r="BH1562"/>
  <c r="BG1562"/>
  <c r="BF1562"/>
  <c r="T1562"/>
  <c r="R1562"/>
  <c r="P1562"/>
  <c r="BI1560"/>
  <c r="BH1560"/>
  <c r="BG1560"/>
  <c r="BF1560"/>
  <c r="T1560"/>
  <c r="R1560"/>
  <c r="P1560"/>
  <c r="BI1558"/>
  <c r="BH1558"/>
  <c r="BG1558"/>
  <c r="BF1558"/>
  <c r="T1558"/>
  <c r="R1558"/>
  <c r="P1558"/>
  <c r="BI1556"/>
  <c r="BH1556"/>
  <c r="BG1556"/>
  <c r="BF1556"/>
  <c r="T1556"/>
  <c r="R1556"/>
  <c r="P1556"/>
  <c r="BI1552"/>
  <c r="BH1552"/>
  <c r="BG1552"/>
  <c r="BF1552"/>
  <c r="T1552"/>
  <c r="R1552"/>
  <c r="P1552"/>
  <c r="BI1550"/>
  <c r="BH1550"/>
  <c r="BG1550"/>
  <c r="BF1550"/>
  <c r="T1550"/>
  <c r="R1550"/>
  <c r="P1550"/>
  <c r="BI1548"/>
  <c r="BH1548"/>
  <c r="BG1548"/>
  <c r="BF1548"/>
  <c r="T1548"/>
  <c r="R1548"/>
  <c r="P1548"/>
  <c r="BI1546"/>
  <c r="BH1546"/>
  <c r="BG1546"/>
  <c r="BF1546"/>
  <c r="T1546"/>
  <c r="R1546"/>
  <c r="P1546"/>
  <c r="BI1544"/>
  <c r="BH1544"/>
  <c r="BG1544"/>
  <c r="BF1544"/>
  <c r="T1544"/>
  <c r="R1544"/>
  <c r="P1544"/>
  <c r="BI1542"/>
  <c r="BH1542"/>
  <c r="BG1542"/>
  <c r="BF1542"/>
  <c r="T1542"/>
  <c r="R1542"/>
  <c r="P1542"/>
  <c r="BI1540"/>
  <c r="BH1540"/>
  <c r="BG1540"/>
  <c r="BF1540"/>
  <c r="T1540"/>
  <c r="R1540"/>
  <c r="P1540"/>
  <c r="BI1538"/>
  <c r="BH1538"/>
  <c r="BG1538"/>
  <c r="BF1538"/>
  <c r="T1538"/>
  <c r="R1538"/>
  <c r="P1538"/>
  <c r="BI1536"/>
  <c r="BH1536"/>
  <c r="BG1536"/>
  <c r="BF1536"/>
  <c r="T1536"/>
  <c r="R1536"/>
  <c r="P1536"/>
  <c r="BI1534"/>
  <c r="BH1534"/>
  <c r="BG1534"/>
  <c r="BF1534"/>
  <c r="T1534"/>
  <c r="R1534"/>
  <c r="P1534"/>
  <c r="BI1532"/>
  <c r="BH1532"/>
  <c r="BG1532"/>
  <c r="BF1532"/>
  <c r="T1532"/>
  <c r="R1532"/>
  <c r="P1532"/>
  <c r="BI1530"/>
  <c r="BH1530"/>
  <c r="BG1530"/>
  <c r="BF1530"/>
  <c r="T1530"/>
  <c r="R1530"/>
  <c r="P1530"/>
  <c r="BI1528"/>
  <c r="BH1528"/>
  <c r="BG1528"/>
  <c r="BF1528"/>
  <c r="T1528"/>
  <c r="R1528"/>
  <c r="P1528"/>
  <c r="BI1526"/>
  <c r="BH1526"/>
  <c r="BG1526"/>
  <c r="BF1526"/>
  <c r="T1526"/>
  <c r="R1526"/>
  <c r="P1526"/>
  <c r="BI1524"/>
  <c r="BH1524"/>
  <c r="BG1524"/>
  <c r="BF1524"/>
  <c r="T1524"/>
  <c r="R1524"/>
  <c r="P1524"/>
  <c r="BI1522"/>
  <c r="BH1522"/>
  <c r="BG1522"/>
  <c r="BF1522"/>
  <c r="T1522"/>
  <c r="R1522"/>
  <c r="P1522"/>
  <c r="BI1520"/>
  <c r="BH1520"/>
  <c r="BG1520"/>
  <c r="BF1520"/>
  <c r="T1520"/>
  <c r="R1520"/>
  <c r="P1520"/>
  <c r="BI1518"/>
  <c r="BH1518"/>
  <c r="BG1518"/>
  <c r="BF1518"/>
  <c r="T1518"/>
  <c r="R1518"/>
  <c r="P1518"/>
  <c r="BI1516"/>
  <c r="BH1516"/>
  <c r="BG1516"/>
  <c r="BF1516"/>
  <c r="T1516"/>
  <c r="R1516"/>
  <c r="P1516"/>
  <c r="BI1514"/>
  <c r="BH1514"/>
  <c r="BG1514"/>
  <c r="BF1514"/>
  <c r="T1514"/>
  <c r="R1514"/>
  <c r="P1514"/>
  <c r="BI1512"/>
  <c r="BH1512"/>
  <c r="BG1512"/>
  <c r="BF1512"/>
  <c r="T1512"/>
  <c r="R1512"/>
  <c r="P1512"/>
  <c r="BI1509"/>
  <c r="BH1509"/>
  <c r="BG1509"/>
  <c r="BF1509"/>
  <c r="T1509"/>
  <c r="R1509"/>
  <c r="P1509"/>
  <c r="BI1507"/>
  <c r="BH1507"/>
  <c r="BG1507"/>
  <c r="BF1507"/>
  <c r="T1507"/>
  <c r="R1507"/>
  <c r="P1507"/>
  <c r="BI1505"/>
  <c r="BH1505"/>
  <c r="BG1505"/>
  <c r="BF1505"/>
  <c r="T1505"/>
  <c r="R1505"/>
  <c r="P1505"/>
  <c r="BI1503"/>
  <c r="BH1503"/>
  <c r="BG1503"/>
  <c r="BF1503"/>
  <c r="T1503"/>
  <c r="R1503"/>
  <c r="P1503"/>
  <c r="BI1501"/>
  <c r="BH1501"/>
  <c r="BG1501"/>
  <c r="BF1501"/>
  <c r="T1501"/>
  <c r="R1501"/>
  <c r="P1501"/>
  <c r="BI1499"/>
  <c r="BH1499"/>
  <c r="BG1499"/>
  <c r="BF1499"/>
  <c r="T1499"/>
  <c r="R1499"/>
  <c r="P1499"/>
  <c r="BI1497"/>
  <c r="BH1497"/>
  <c r="BG1497"/>
  <c r="BF1497"/>
  <c r="T1497"/>
  <c r="R1497"/>
  <c r="P1497"/>
  <c r="BI1495"/>
  <c r="BH1495"/>
  <c r="BG1495"/>
  <c r="BF1495"/>
  <c r="T1495"/>
  <c r="R1495"/>
  <c r="P1495"/>
  <c r="BI1493"/>
  <c r="BH1493"/>
  <c r="BG1493"/>
  <c r="BF1493"/>
  <c r="T1493"/>
  <c r="R1493"/>
  <c r="P1493"/>
  <c r="BI1491"/>
  <c r="BH1491"/>
  <c r="BG1491"/>
  <c r="BF1491"/>
  <c r="T1491"/>
  <c r="R1491"/>
  <c r="P1491"/>
  <c r="BI1488"/>
  <c r="BH1488"/>
  <c r="BG1488"/>
  <c r="BF1488"/>
  <c r="T1488"/>
  <c r="R1488"/>
  <c r="P1488"/>
  <c r="BI1485"/>
  <c r="BH1485"/>
  <c r="BG1485"/>
  <c r="BF1485"/>
  <c r="T1485"/>
  <c r="R1485"/>
  <c r="P1485"/>
  <c r="BI1482"/>
  <c r="BH1482"/>
  <c r="BG1482"/>
  <c r="BF1482"/>
  <c r="T1482"/>
  <c r="R1482"/>
  <c r="P1482"/>
  <c r="BI1479"/>
  <c r="BH1479"/>
  <c r="BG1479"/>
  <c r="BF1479"/>
  <c r="T1479"/>
  <c r="R1479"/>
  <c r="P1479"/>
  <c r="BI1477"/>
  <c r="BH1477"/>
  <c r="BG1477"/>
  <c r="BF1477"/>
  <c r="T1477"/>
  <c r="R1477"/>
  <c r="P1477"/>
  <c r="BI1475"/>
  <c r="BH1475"/>
  <c r="BG1475"/>
  <c r="BF1475"/>
  <c r="T1475"/>
  <c r="R1475"/>
  <c r="P1475"/>
  <c r="BI1473"/>
  <c r="BH1473"/>
  <c r="BG1473"/>
  <c r="BF1473"/>
  <c r="T1473"/>
  <c r="R1473"/>
  <c r="P1473"/>
  <c r="BI1471"/>
  <c r="BH1471"/>
  <c r="BG1471"/>
  <c r="BF1471"/>
  <c r="T1471"/>
  <c r="R1471"/>
  <c r="P1471"/>
  <c r="BI1469"/>
  <c r="BH1469"/>
  <c r="BG1469"/>
  <c r="BF1469"/>
  <c r="T1469"/>
  <c r="R1469"/>
  <c r="P1469"/>
  <c r="BI1467"/>
  <c r="BH1467"/>
  <c r="BG1467"/>
  <c r="BF1467"/>
  <c r="T1467"/>
  <c r="R1467"/>
  <c r="P1467"/>
  <c r="BI1465"/>
  <c r="BH1465"/>
  <c r="BG1465"/>
  <c r="BF1465"/>
  <c r="T1465"/>
  <c r="R1465"/>
  <c r="P1465"/>
  <c r="BI1463"/>
  <c r="BH1463"/>
  <c r="BG1463"/>
  <c r="BF1463"/>
  <c r="T1463"/>
  <c r="R1463"/>
  <c r="P1463"/>
  <c r="BI1461"/>
  <c r="BH1461"/>
  <c r="BG1461"/>
  <c r="BF1461"/>
  <c r="T1461"/>
  <c r="R1461"/>
  <c r="P1461"/>
  <c r="BI1459"/>
  <c r="BH1459"/>
  <c r="BG1459"/>
  <c r="BF1459"/>
  <c r="T1459"/>
  <c r="R1459"/>
  <c r="P1459"/>
  <c r="BI1457"/>
  <c r="BH1457"/>
  <c r="BG1457"/>
  <c r="BF1457"/>
  <c r="T1457"/>
  <c r="R1457"/>
  <c r="P1457"/>
  <c r="BI1455"/>
  <c r="BH1455"/>
  <c r="BG1455"/>
  <c r="BF1455"/>
  <c r="T1455"/>
  <c r="R1455"/>
  <c r="P1455"/>
  <c r="BI1453"/>
  <c r="BH1453"/>
  <c r="BG1453"/>
  <c r="BF1453"/>
  <c r="T1453"/>
  <c r="R1453"/>
  <c r="P1453"/>
  <c r="BI1450"/>
  <c r="BH1450"/>
  <c r="BG1450"/>
  <c r="BF1450"/>
  <c r="T1450"/>
  <c r="R1450"/>
  <c r="P1450"/>
  <c r="BI1448"/>
  <c r="BH1448"/>
  <c r="BG1448"/>
  <c r="BF1448"/>
  <c r="T1448"/>
  <c r="R1448"/>
  <c r="P1448"/>
  <c r="BI1442"/>
  <c r="BH1442"/>
  <c r="BG1442"/>
  <c r="BF1442"/>
  <c r="T1442"/>
  <c r="R1442"/>
  <c r="P1442"/>
  <c r="BI1439"/>
  <c r="BH1439"/>
  <c r="BG1439"/>
  <c r="BF1439"/>
  <c r="T1439"/>
  <c r="R1439"/>
  <c r="P1439"/>
  <c r="BI1436"/>
  <c r="BH1436"/>
  <c r="BG1436"/>
  <c r="BF1436"/>
  <c r="T1436"/>
  <c r="R1436"/>
  <c r="P1436"/>
  <c r="BI1433"/>
  <c r="BH1433"/>
  <c r="BG1433"/>
  <c r="BF1433"/>
  <c r="T1433"/>
  <c r="R1433"/>
  <c r="P1433"/>
  <c r="BI1430"/>
  <c r="BH1430"/>
  <c r="BG1430"/>
  <c r="BF1430"/>
  <c r="T1430"/>
  <c r="R1430"/>
  <c r="P1430"/>
  <c r="BI1427"/>
  <c r="BH1427"/>
  <c r="BG1427"/>
  <c r="BF1427"/>
  <c r="T1427"/>
  <c r="R1427"/>
  <c r="P1427"/>
  <c r="BI1425"/>
  <c r="BH1425"/>
  <c r="BG1425"/>
  <c r="BF1425"/>
  <c r="T1425"/>
  <c r="R1425"/>
  <c r="P1425"/>
  <c r="BI1423"/>
  <c r="BH1423"/>
  <c r="BG1423"/>
  <c r="BF1423"/>
  <c r="T1423"/>
  <c r="R1423"/>
  <c r="P1423"/>
  <c r="BI1421"/>
  <c r="BH1421"/>
  <c r="BG1421"/>
  <c r="BF1421"/>
  <c r="T1421"/>
  <c r="R1421"/>
  <c r="P1421"/>
  <c r="BI1418"/>
  <c r="BH1418"/>
  <c r="BG1418"/>
  <c r="BF1418"/>
  <c r="T1418"/>
  <c r="R1418"/>
  <c r="P1418"/>
  <c r="BI1416"/>
  <c r="BH1416"/>
  <c r="BG1416"/>
  <c r="BF1416"/>
  <c r="T1416"/>
  <c r="R1416"/>
  <c r="P1416"/>
  <c r="BI1413"/>
  <c r="BH1413"/>
  <c r="BG1413"/>
  <c r="BF1413"/>
  <c r="T1413"/>
  <c r="R1413"/>
  <c r="P1413"/>
  <c r="BI1411"/>
  <c r="BH1411"/>
  <c r="BG1411"/>
  <c r="BF1411"/>
  <c r="T1411"/>
  <c r="R1411"/>
  <c r="P1411"/>
  <c r="BI1409"/>
  <c r="BH1409"/>
  <c r="BG1409"/>
  <c r="BF1409"/>
  <c r="T1409"/>
  <c r="R1409"/>
  <c r="P1409"/>
  <c r="BI1406"/>
  <c r="BH1406"/>
  <c r="BG1406"/>
  <c r="BF1406"/>
  <c r="T1406"/>
  <c r="R1406"/>
  <c r="P1406"/>
  <c r="BI1403"/>
  <c r="BH1403"/>
  <c r="BG1403"/>
  <c r="BF1403"/>
  <c r="T1403"/>
  <c r="R1403"/>
  <c r="P1403"/>
  <c r="BI1401"/>
  <c r="BH1401"/>
  <c r="BG1401"/>
  <c r="BF1401"/>
  <c r="T1401"/>
  <c r="R1401"/>
  <c r="P1401"/>
  <c r="BI1399"/>
  <c r="BH1399"/>
  <c r="BG1399"/>
  <c r="BF1399"/>
  <c r="T1399"/>
  <c r="R1399"/>
  <c r="P1399"/>
  <c r="BI1397"/>
  <c r="BH1397"/>
  <c r="BG1397"/>
  <c r="BF1397"/>
  <c r="T1397"/>
  <c r="R1397"/>
  <c r="P1397"/>
  <c r="BI1395"/>
  <c r="BH1395"/>
  <c r="BG1395"/>
  <c r="BF1395"/>
  <c r="T1395"/>
  <c r="R1395"/>
  <c r="P1395"/>
  <c r="BI1392"/>
  <c r="BH1392"/>
  <c r="BG1392"/>
  <c r="BF1392"/>
  <c r="T1392"/>
  <c r="R1392"/>
  <c r="P1392"/>
  <c r="BI1389"/>
  <c r="BH1389"/>
  <c r="BG1389"/>
  <c r="BF1389"/>
  <c r="T1389"/>
  <c r="R1389"/>
  <c r="P1389"/>
  <c r="BI1387"/>
  <c r="BH1387"/>
  <c r="BG1387"/>
  <c r="BF1387"/>
  <c r="T1387"/>
  <c r="R1387"/>
  <c r="P1387"/>
  <c r="BI1385"/>
  <c r="BH1385"/>
  <c r="BG1385"/>
  <c r="BF1385"/>
  <c r="T1385"/>
  <c r="R1385"/>
  <c r="P1385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5"/>
  <c r="BH1375"/>
  <c r="BG1375"/>
  <c r="BF1375"/>
  <c r="T1375"/>
  <c r="R1375"/>
  <c r="P1375"/>
  <c r="BI1373"/>
  <c r="BH1373"/>
  <c r="BG1373"/>
  <c r="BF1373"/>
  <c r="T1373"/>
  <c r="R1373"/>
  <c r="P1373"/>
  <c r="BI1370"/>
  <c r="BH1370"/>
  <c r="BG1370"/>
  <c r="BF1370"/>
  <c r="T1370"/>
  <c r="R1370"/>
  <c r="P1370"/>
  <c r="BI1368"/>
  <c r="BH1368"/>
  <c r="BG1368"/>
  <c r="BF1368"/>
  <c r="T1368"/>
  <c r="R1368"/>
  <c r="P1368"/>
  <c r="BI1362"/>
  <c r="BH1362"/>
  <c r="BG1362"/>
  <c r="BF1362"/>
  <c r="T1362"/>
  <c r="R1362"/>
  <c r="P1362"/>
  <c r="BI1360"/>
  <c r="BH1360"/>
  <c r="BG1360"/>
  <c r="BF1360"/>
  <c r="T1360"/>
  <c r="R1360"/>
  <c r="P1360"/>
  <c r="BI1357"/>
  <c r="BH1357"/>
  <c r="BG1357"/>
  <c r="BF1357"/>
  <c r="T1357"/>
  <c r="R1357"/>
  <c r="P1357"/>
  <c r="BI1355"/>
  <c r="BH1355"/>
  <c r="BG1355"/>
  <c r="BF1355"/>
  <c r="T1355"/>
  <c r="R1355"/>
  <c r="P1355"/>
  <c r="BI1350"/>
  <c r="BH1350"/>
  <c r="BG1350"/>
  <c r="BF1350"/>
  <c r="T1350"/>
  <c r="R1350"/>
  <c r="P1350"/>
  <c r="BI1344"/>
  <c r="BH1344"/>
  <c r="BG1344"/>
  <c r="BF1344"/>
  <c r="T1344"/>
  <c r="R1344"/>
  <c r="P1344"/>
  <c r="BI1341"/>
  <c r="BH1341"/>
  <c r="BG1341"/>
  <c r="BF1341"/>
  <c r="T1341"/>
  <c r="R1341"/>
  <c r="P1341"/>
  <c r="BI1339"/>
  <c r="BH1339"/>
  <c r="BG1339"/>
  <c r="BF1339"/>
  <c r="T1339"/>
  <c r="R1339"/>
  <c r="P1339"/>
  <c r="BI1336"/>
  <c r="BH1336"/>
  <c r="BG1336"/>
  <c r="BF1336"/>
  <c r="T1336"/>
  <c r="R1336"/>
  <c r="P1336"/>
  <c r="BI1333"/>
  <c r="BH1333"/>
  <c r="BG1333"/>
  <c r="BF1333"/>
  <c r="T1333"/>
  <c r="R1333"/>
  <c r="P1333"/>
  <c r="BI1330"/>
  <c r="BH1330"/>
  <c r="BG1330"/>
  <c r="BF1330"/>
  <c r="T1330"/>
  <c r="R1330"/>
  <c r="P1330"/>
  <c r="BI1324"/>
  <c r="BH1324"/>
  <c r="BG1324"/>
  <c r="BF1324"/>
  <c r="T1324"/>
  <c r="R1324"/>
  <c r="P1324"/>
  <c r="BI1321"/>
  <c r="BH1321"/>
  <c r="BG1321"/>
  <c r="BF1321"/>
  <c r="T1321"/>
  <c r="R1321"/>
  <c r="P1321"/>
  <c r="BI1314"/>
  <c r="BH1314"/>
  <c r="BG1314"/>
  <c r="BF1314"/>
  <c r="T1314"/>
  <c r="R1314"/>
  <c r="P1314"/>
  <c r="BI1309"/>
  <c r="BH1309"/>
  <c r="BG1309"/>
  <c r="BF1309"/>
  <c r="T1309"/>
  <c r="R1309"/>
  <c r="P1309"/>
  <c r="BI1306"/>
  <c r="BH1306"/>
  <c r="BG1306"/>
  <c r="BF1306"/>
  <c r="T1306"/>
  <c r="R1306"/>
  <c r="P1306"/>
  <c r="BI1303"/>
  <c r="BH1303"/>
  <c r="BG1303"/>
  <c r="BF1303"/>
  <c r="T1303"/>
  <c r="R1303"/>
  <c r="P1303"/>
  <c r="BI1298"/>
  <c r="BH1298"/>
  <c r="BG1298"/>
  <c r="BF1298"/>
  <c r="T1298"/>
  <c r="R1298"/>
  <c r="P1298"/>
  <c r="BI1295"/>
  <c r="BH1295"/>
  <c r="BG1295"/>
  <c r="BF1295"/>
  <c r="T1295"/>
  <c r="R1295"/>
  <c r="P1295"/>
  <c r="BI1292"/>
  <c r="BH1292"/>
  <c r="BG1292"/>
  <c r="BF1292"/>
  <c r="T1292"/>
  <c r="R1292"/>
  <c r="P1292"/>
  <c r="BI1288"/>
  <c r="BH1288"/>
  <c r="BG1288"/>
  <c r="BF1288"/>
  <c r="T1288"/>
  <c r="R1288"/>
  <c r="P1288"/>
  <c r="BI1284"/>
  <c r="BH1284"/>
  <c r="BG1284"/>
  <c r="BF1284"/>
  <c r="T1284"/>
  <c r="R1284"/>
  <c r="P1284"/>
  <c r="BI1280"/>
  <c r="BH1280"/>
  <c r="BG1280"/>
  <c r="BF1280"/>
  <c r="T1280"/>
  <c r="R1280"/>
  <c r="P1280"/>
  <c r="BI1276"/>
  <c r="BH1276"/>
  <c r="BG1276"/>
  <c r="BF1276"/>
  <c r="T1276"/>
  <c r="R1276"/>
  <c r="P1276"/>
  <c r="BI1269"/>
  <c r="BH1269"/>
  <c r="BG1269"/>
  <c r="BF1269"/>
  <c r="T1269"/>
  <c r="R1269"/>
  <c r="P1269"/>
  <c r="BI1265"/>
  <c r="BH1265"/>
  <c r="BG1265"/>
  <c r="BF1265"/>
  <c r="T1265"/>
  <c r="R1265"/>
  <c r="P1265"/>
  <c r="BI1261"/>
  <c r="BH1261"/>
  <c r="BG1261"/>
  <c r="BF1261"/>
  <c r="T1261"/>
  <c r="R1261"/>
  <c r="P1261"/>
  <c r="BI1258"/>
  <c r="BH1258"/>
  <c r="BG1258"/>
  <c r="BF1258"/>
  <c r="T1258"/>
  <c r="R1258"/>
  <c r="P1258"/>
  <c r="BI1256"/>
  <c r="BH1256"/>
  <c r="BG1256"/>
  <c r="BF1256"/>
  <c r="T1256"/>
  <c r="R1256"/>
  <c r="P1256"/>
  <c r="BI1243"/>
  <c r="BH1243"/>
  <c r="BG1243"/>
  <c r="BF1243"/>
  <c r="T1243"/>
  <c r="R1243"/>
  <c r="P1243"/>
  <c r="BI1240"/>
  <c r="BH1240"/>
  <c r="BG1240"/>
  <c r="BF1240"/>
  <c r="T1240"/>
  <c r="R1240"/>
  <c r="P1240"/>
  <c r="BI1237"/>
  <c r="BH1237"/>
  <c r="BG1237"/>
  <c r="BF1237"/>
  <c r="T1237"/>
  <c r="R1237"/>
  <c r="P1237"/>
  <c r="BI1234"/>
  <c r="BH1234"/>
  <c r="BG1234"/>
  <c r="BF1234"/>
  <c r="T1234"/>
  <c r="R1234"/>
  <c r="P1234"/>
  <c r="BI1231"/>
  <c r="BH1231"/>
  <c r="BG1231"/>
  <c r="BF1231"/>
  <c r="T1231"/>
  <c r="R1231"/>
  <c r="P1231"/>
  <c r="BI1229"/>
  <c r="BH1229"/>
  <c r="BG1229"/>
  <c r="BF1229"/>
  <c r="T1229"/>
  <c r="R1229"/>
  <c r="P1229"/>
  <c r="BI1227"/>
  <c r="BH1227"/>
  <c r="BG1227"/>
  <c r="BF1227"/>
  <c r="T1227"/>
  <c r="R1227"/>
  <c r="P1227"/>
  <c r="BI1224"/>
  <c r="BH1224"/>
  <c r="BG1224"/>
  <c r="BF1224"/>
  <c r="T1224"/>
  <c r="R1224"/>
  <c r="P1224"/>
  <c r="BI1221"/>
  <c r="BH1221"/>
  <c r="BG1221"/>
  <c r="BF1221"/>
  <c r="T1221"/>
  <c r="R1221"/>
  <c r="P1221"/>
  <c r="BI1219"/>
  <c r="BH1219"/>
  <c r="BG1219"/>
  <c r="BF1219"/>
  <c r="T1219"/>
  <c r="R1219"/>
  <c r="P1219"/>
  <c r="BI1216"/>
  <c r="BH1216"/>
  <c r="BG1216"/>
  <c r="BF1216"/>
  <c r="T1216"/>
  <c r="R1216"/>
  <c r="P1216"/>
  <c r="BI1210"/>
  <c r="BH1210"/>
  <c r="BG1210"/>
  <c r="BF1210"/>
  <c r="T1210"/>
  <c r="R1210"/>
  <c r="P1210"/>
  <c r="BI1204"/>
  <c r="BH1204"/>
  <c r="BG1204"/>
  <c r="BF1204"/>
  <c r="T1204"/>
  <c r="R1204"/>
  <c r="P1204"/>
  <c r="BI1201"/>
  <c r="BH1201"/>
  <c r="BG1201"/>
  <c r="BF1201"/>
  <c r="T1201"/>
  <c r="R1201"/>
  <c r="P1201"/>
  <c r="BI1198"/>
  <c r="BH1198"/>
  <c r="BG1198"/>
  <c r="BF1198"/>
  <c r="T1198"/>
  <c r="R1198"/>
  <c r="P1198"/>
  <c r="BI1195"/>
  <c r="BH1195"/>
  <c r="BG1195"/>
  <c r="BF1195"/>
  <c r="T1195"/>
  <c r="R1195"/>
  <c r="P1195"/>
  <c r="BI1193"/>
  <c r="BH1193"/>
  <c r="BG1193"/>
  <c r="BF1193"/>
  <c r="T1193"/>
  <c r="R1193"/>
  <c r="P1193"/>
  <c r="BI1191"/>
  <c r="BH1191"/>
  <c r="BG1191"/>
  <c r="BF1191"/>
  <c r="T1191"/>
  <c r="R1191"/>
  <c r="P1191"/>
  <c r="BI1189"/>
  <c r="BH1189"/>
  <c r="BG1189"/>
  <c r="BF1189"/>
  <c r="T1189"/>
  <c r="R1189"/>
  <c r="P1189"/>
  <c r="BI1187"/>
  <c r="BH1187"/>
  <c r="BG1187"/>
  <c r="BF1187"/>
  <c r="T1187"/>
  <c r="R1187"/>
  <c r="P1187"/>
  <c r="BI1185"/>
  <c r="BH1185"/>
  <c r="BG1185"/>
  <c r="BF1185"/>
  <c r="T1185"/>
  <c r="R1185"/>
  <c r="P1185"/>
  <c r="BI1182"/>
  <c r="BH1182"/>
  <c r="BG1182"/>
  <c r="BF1182"/>
  <c r="T1182"/>
  <c r="R1182"/>
  <c r="P1182"/>
  <c r="BI1180"/>
  <c r="BH1180"/>
  <c r="BG1180"/>
  <c r="BF1180"/>
  <c r="T1180"/>
  <c r="R1180"/>
  <c r="P1180"/>
  <c r="BI1177"/>
  <c r="BH1177"/>
  <c r="BG1177"/>
  <c r="BF1177"/>
  <c r="T1177"/>
  <c r="R1177"/>
  <c r="P1177"/>
  <c r="BI1174"/>
  <c r="BH1174"/>
  <c r="BG1174"/>
  <c r="BF1174"/>
  <c r="T1174"/>
  <c r="R1174"/>
  <c r="P1174"/>
  <c r="BI1167"/>
  <c r="BH1167"/>
  <c r="BG1167"/>
  <c r="BF1167"/>
  <c r="T1167"/>
  <c r="R1167"/>
  <c r="P1167"/>
  <c r="BI1164"/>
  <c r="BH1164"/>
  <c r="BG1164"/>
  <c r="BF1164"/>
  <c r="T1164"/>
  <c r="R1164"/>
  <c r="P1164"/>
  <c r="BI1161"/>
  <c r="BH1161"/>
  <c r="BG1161"/>
  <c r="BF1161"/>
  <c r="T1161"/>
  <c r="R1161"/>
  <c r="P1161"/>
  <c r="BI1159"/>
  <c r="BH1159"/>
  <c r="BG1159"/>
  <c r="BF1159"/>
  <c r="T1159"/>
  <c r="R1159"/>
  <c r="P1159"/>
  <c r="BI1157"/>
  <c r="BH1157"/>
  <c r="BG1157"/>
  <c r="BF1157"/>
  <c r="T1157"/>
  <c r="R1157"/>
  <c r="P1157"/>
  <c r="BI1155"/>
  <c r="BH1155"/>
  <c r="BG1155"/>
  <c r="BF1155"/>
  <c r="T1155"/>
  <c r="R1155"/>
  <c r="P1155"/>
  <c r="BI1152"/>
  <c r="BH1152"/>
  <c r="BG1152"/>
  <c r="BF1152"/>
  <c r="T1152"/>
  <c r="R1152"/>
  <c r="P1152"/>
  <c r="BI1150"/>
  <c r="BH1150"/>
  <c r="BG1150"/>
  <c r="BF1150"/>
  <c r="T1150"/>
  <c r="R1150"/>
  <c r="P1150"/>
  <c r="BI1147"/>
  <c r="BH1147"/>
  <c r="BG1147"/>
  <c r="BF1147"/>
  <c r="T1147"/>
  <c r="R1147"/>
  <c r="P1147"/>
  <c r="BI1145"/>
  <c r="BH1145"/>
  <c r="BG1145"/>
  <c r="BF1145"/>
  <c r="T1145"/>
  <c r="R1145"/>
  <c r="P1145"/>
  <c r="BI1142"/>
  <c r="BH1142"/>
  <c r="BG1142"/>
  <c r="BF1142"/>
  <c r="T1142"/>
  <c r="R1142"/>
  <c r="P1142"/>
  <c r="BI1139"/>
  <c r="BH1139"/>
  <c r="BG1139"/>
  <c r="BF1139"/>
  <c r="T1139"/>
  <c r="R1139"/>
  <c r="P1139"/>
  <c r="BI1133"/>
  <c r="BH1133"/>
  <c r="BG1133"/>
  <c r="BF1133"/>
  <c r="T1133"/>
  <c r="R1133"/>
  <c r="P1133"/>
  <c r="BI1127"/>
  <c r="BH1127"/>
  <c r="BG1127"/>
  <c r="BF1127"/>
  <c r="T1127"/>
  <c r="R1127"/>
  <c r="P1127"/>
  <c r="BI1125"/>
  <c r="BH1125"/>
  <c r="BG1125"/>
  <c r="BF1125"/>
  <c r="T1125"/>
  <c r="R1125"/>
  <c r="P1125"/>
  <c r="BI1123"/>
  <c r="BH1123"/>
  <c r="BG1123"/>
  <c r="BF1123"/>
  <c r="T1123"/>
  <c r="R1123"/>
  <c r="P1123"/>
  <c r="BI1120"/>
  <c r="BH1120"/>
  <c r="BG1120"/>
  <c r="BF1120"/>
  <c r="T1120"/>
  <c r="R1120"/>
  <c r="P1120"/>
  <c r="BI1117"/>
  <c r="BH1117"/>
  <c r="BG1117"/>
  <c r="BF1117"/>
  <c r="T1117"/>
  <c r="R1117"/>
  <c r="P1117"/>
  <c r="BI1114"/>
  <c r="BH1114"/>
  <c r="BG1114"/>
  <c r="BF1114"/>
  <c r="T1114"/>
  <c r="R1114"/>
  <c r="P1114"/>
  <c r="BI1110"/>
  <c r="BH1110"/>
  <c r="BG1110"/>
  <c r="BF1110"/>
  <c r="T1110"/>
  <c r="R1110"/>
  <c r="P1110"/>
  <c r="BI1107"/>
  <c r="BH1107"/>
  <c r="BG1107"/>
  <c r="BF1107"/>
  <c r="T1107"/>
  <c r="R1107"/>
  <c r="P1107"/>
  <c r="BI1105"/>
  <c r="BH1105"/>
  <c r="BG1105"/>
  <c r="BF1105"/>
  <c r="T1105"/>
  <c r="R1105"/>
  <c r="P1105"/>
  <c r="BI1101"/>
  <c r="BH1101"/>
  <c r="BG1101"/>
  <c r="BF1101"/>
  <c r="T1101"/>
  <c r="R1101"/>
  <c r="P1101"/>
  <c r="BI1097"/>
  <c r="BH1097"/>
  <c r="BG1097"/>
  <c r="BF1097"/>
  <c r="T1097"/>
  <c r="R1097"/>
  <c r="P1097"/>
  <c r="BI1094"/>
  <c r="BH1094"/>
  <c r="BG1094"/>
  <c r="BF1094"/>
  <c r="T1094"/>
  <c r="R1094"/>
  <c r="P1094"/>
  <c r="BI1092"/>
  <c r="BH1092"/>
  <c r="BG1092"/>
  <c r="BF1092"/>
  <c r="T1092"/>
  <c r="R1092"/>
  <c r="P1092"/>
  <c r="BI1090"/>
  <c r="BH1090"/>
  <c r="BG1090"/>
  <c r="BF1090"/>
  <c r="T1090"/>
  <c r="R1090"/>
  <c r="P1090"/>
  <c r="BI1088"/>
  <c r="BH1088"/>
  <c r="BG1088"/>
  <c r="BF1088"/>
  <c r="T1088"/>
  <c r="R1088"/>
  <c r="P1088"/>
  <c r="BI1086"/>
  <c r="BH1086"/>
  <c r="BG1086"/>
  <c r="BF1086"/>
  <c r="T1086"/>
  <c r="R1086"/>
  <c r="P1086"/>
  <c r="BI1084"/>
  <c r="BH1084"/>
  <c r="BG1084"/>
  <c r="BF1084"/>
  <c r="T1084"/>
  <c r="R1084"/>
  <c r="P1084"/>
  <c r="BI1082"/>
  <c r="BH1082"/>
  <c r="BG1082"/>
  <c r="BF1082"/>
  <c r="T1082"/>
  <c r="R1082"/>
  <c r="P1082"/>
  <c r="BI1079"/>
  <c r="BH1079"/>
  <c r="BG1079"/>
  <c r="BF1079"/>
  <c r="T1079"/>
  <c r="R1079"/>
  <c r="P1079"/>
  <c r="BI1070"/>
  <c r="BH1070"/>
  <c r="BG1070"/>
  <c r="BF1070"/>
  <c r="T1070"/>
  <c r="R1070"/>
  <c r="P1070"/>
  <c r="BI1067"/>
  <c r="BH1067"/>
  <c r="BG1067"/>
  <c r="BF1067"/>
  <c r="T1067"/>
  <c r="R1067"/>
  <c r="P1067"/>
  <c r="BI1064"/>
  <c r="BH1064"/>
  <c r="BG1064"/>
  <c r="BF1064"/>
  <c r="T1064"/>
  <c r="R1064"/>
  <c r="P1064"/>
  <c r="BI1061"/>
  <c r="BH1061"/>
  <c r="BG1061"/>
  <c r="BF1061"/>
  <c r="T1061"/>
  <c r="R1061"/>
  <c r="P1061"/>
  <c r="BI1050"/>
  <c r="BH1050"/>
  <c r="BG1050"/>
  <c r="BF1050"/>
  <c r="T1050"/>
  <c r="R1050"/>
  <c r="P1050"/>
  <c r="BI1037"/>
  <c r="BH1037"/>
  <c r="BG1037"/>
  <c r="BF1037"/>
  <c r="T1037"/>
  <c r="R1037"/>
  <c r="P1037"/>
  <c r="BI1034"/>
  <c r="BH1034"/>
  <c r="BG1034"/>
  <c r="BF1034"/>
  <c r="T1034"/>
  <c r="R1034"/>
  <c r="P1034"/>
  <c r="BI1026"/>
  <c r="BH1026"/>
  <c r="BG1026"/>
  <c r="BF1026"/>
  <c r="T1026"/>
  <c r="R1026"/>
  <c r="P1026"/>
  <c r="BI1023"/>
  <c r="BH1023"/>
  <c r="BG1023"/>
  <c r="BF1023"/>
  <c r="T1023"/>
  <c r="R1023"/>
  <c r="P1023"/>
  <c r="BI1020"/>
  <c r="BH1020"/>
  <c r="BG1020"/>
  <c r="BF1020"/>
  <c r="T1020"/>
  <c r="R1020"/>
  <c r="P1020"/>
  <c r="BI1016"/>
  <c r="BH1016"/>
  <c r="BG1016"/>
  <c r="BF1016"/>
  <c r="T1016"/>
  <c r="R1016"/>
  <c r="P1016"/>
  <c r="BI1013"/>
  <c r="BH1013"/>
  <c r="BG1013"/>
  <c r="BF1013"/>
  <c r="T1013"/>
  <c r="R1013"/>
  <c r="P1013"/>
  <c r="BI1011"/>
  <c r="BH1011"/>
  <c r="BG1011"/>
  <c r="BF1011"/>
  <c r="T1011"/>
  <c r="R1011"/>
  <c r="P1011"/>
  <c r="BI1008"/>
  <c r="BH1008"/>
  <c r="BG1008"/>
  <c r="BF1008"/>
  <c r="T1008"/>
  <c r="R1008"/>
  <c r="P1008"/>
  <c r="BI1006"/>
  <c r="BH1006"/>
  <c r="BG1006"/>
  <c r="BF1006"/>
  <c r="T1006"/>
  <c r="R1006"/>
  <c r="P1006"/>
  <c r="BI1003"/>
  <c r="BH1003"/>
  <c r="BG1003"/>
  <c r="BF1003"/>
  <c r="T1003"/>
  <c r="R1003"/>
  <c r="P1003"/>
  <c r="BI1000"/>
  <c r="BH1000"/>
  <c r="BG1000"/>
  <c r="BF1000"/>
  <c r="T1000"/>
  <c r="R1000"/>
  <c r="P1000"/>
  <c r="BI996"/>
  <c r="BH996"/>
  <c r="BG996"/>
  <c r="BF996"/>
  <c r="T996"/>
  <c r="R996"/>
  <c r="P996"/>
  <c r="BI993"/>
  <c r="BH993"/>
  <c r="BG993"/>
  <c r="BF993"/>
  <c r="T993"/>
  <c r="R993"/>
  <c r="P993"/>
  <c r="BI991"/>
  <c r="BH991"/>
  <c r="BG991"/>
  <c r="BF991"/>
  <c r="T991"/>
  <c r="R991"/>
  <c r="P991"/>
  <c r="BI988"/>
  <c r="BH988"/>
  <c r="BG988"/>
  <c r="BF988"/>
  <c r="T988"/>
  <c r="R988"/>
  <c r="P988"/>
  <c r="BI985"/>
  <c r="BH985"/>
  <c r="BG985"/>
  <c r="BF985"/>
  <c r="T985"/>
  <c r="R985"/>
  <c r="P985"/>
  <c r="BI981"/>
  <c r="BH981"/>
  <c r="BG981"/>
  <c r="BF981"/>
  <c r="T981"/>
  <c r="R981"/>
  <c r="P981"/>
  <c r="BI977"/>
  <c r="BH977"/>
  <c r="BG977"/>
  <c r="BF977"/>
  <c r="T977"/>
  <c r="T976"/>
  <c r="R977"/>
  <c r="R976"/>
  <c r="P977"/>
  <c r="P976"/>
  <c r="BI973"/>
  <c r="BH973"/>
  <c r="BG973"/>
  <c r="BF973"/>
  <c r="T973"/>
  <c r="R973"/>
  <c r="P973"/>
  <c r="BI970"/>
  <c r="BH970"/>
  <c r="BG970"/>
  <c r="BF970"/>
  <c r="T970"/>
  <c r="R970"/>
  <c r="P970"/>
  <c r="BI968"/>
  <c r="BH968"/>
  <c r="BG968"/>
  <c r="BF968"/>
  <c r="T968"/>
  <c r="R968"/>
  <c r="P968"/>
  <c r="BI965"/>
  <c r="BH965"/>
  <c r="BG965"/>
  <c r="BF965"/>
  <c r="T965"/>
  <c r="R965"/>
  <c r="P965"/>
  <c r="BI963"/>
  <c r="BH963"/>
  <c r="BG963"/>
  <c r="BF963"/>
  <c r="T963"/>
  <c r="R963"/>
  <c r="P963"/>
  <c r="BI961"/>
  <c r="BH961"/>
  <c r="BG961"/>
  <c r="BF961"/>
  <c r="T961"/>
  <c r="R961"/>
  <c r="P961"/>
  <c r="BI957"/>
  <c r="BH957"/>
  <c r="BG957"/>
  <c r="BF957"/>
  <c r="T957"/>
  <c r="R957"/>
  <c r="P957"/>
  <c r="BI954"/>
  <c r="BH954"/>
  <c r="BG954"/>
  <c r="BF954"/>
  <c r="T954"/>
  <c r="R954"/>
  <c r="P954"/>
  <c r="BI951"/>
  <c r="BH951"/>
  <c r="BG951"/>
  <c r="BF951"/>
  <c r="T951"/>
  <c r="R951"/>
  <c r="P951"/>
  <c r="BI942"/>
  <c r="BH942"/>
  <c r="BG942"/>
  <c r="BF942"/>
  <c r="T942"/>
  <c r="R942"/>
  <c r="P942"/>
  <c r="BI938"/>
  <c r="BH938"/>
  <c r="BG938"/>
  <c r="BF938"/>
  <c r="T938"/>
  <c r="R938"/>
  <c r="P938"/>
  <c r="BI935"/>
  <c r="BH935"/>
  <c r="BG935"/>
  <c r="BF935"/>
  <c r="T935"/>
  <c r="R935"/>
  <c r="P935"/>
  <c r="BI932"/>
  <c r="BH932"/>
  <c r="BG932"/>
  <c r="BF932"/>
  <c r="T932"/>
  <c r="R932"/>
  <c r="P932"/>
  <c r="BI929"/>
  <c r="BH929"/>
  <c r="BG929"/>
  <c r="BF929"/>
  <c r="T929"/>
  <c r="R929"/>
  <c r="P929"/>
  <c r="BI926"/>
  <c r="BH926"/>
  <c r="BG926"/>
  <c r="BF926"/>
  <c r="T926"/>
  <c r="R926"/>
  <c r="P926"/>
  <c r="BI923"/>
  <c r="BH923"/>
  <c r="BG923"/>
  <c r="BF923"/>
  <c r="T923"/>
  <c r="R923"/>
  <c r="P923"/>
  <c r="BI920"/>
  <c r="BH920"/>
  <c r="BG920"/>
  <c r="BF920"/>
  <c r="T920"/>
  <c r="R920"/>
  <c r="P920"/>
  <c r="BI917"/>
  <c r="BH917"/>
  <c r="BG917"/>
  <c r="BF917"/>
  <c r="T917"/>
  <c r="R917"/>
  <c r="P917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882"/>
  <c r="BH882"/>
  <c r="BG882"/>
  <c r="BF882"/>
  <c r="T882"/>
  <c r="R882"/>
  <c r="P882"/>
  <c r="BI878"/>
  <c r="BH878"/>
  <c r="BG878"/>
  <c r="BF878"/>
  <c r="T878"/>
  <c r="R878"/>
  <c r="P878"/>
  <c r="BI871"/>
  <c r="BH871"/>
  <c r="BG871"/>
  <c r="BF871"/>
  <c r="T871"/>
  <c r="R871"/>
  <c r="P871"/>
  <c r="BI868"/>
  <c r="BH868"/>
  <c r="BG868"/>
  <c r="BF868"/>
  <c r="T868"/>
  <c r="R868"/>
  <c r="P868"/>
  <c r="BI865"/>
  <c r="BH865"/>
  <c r="BG865"/>
  <c r="BF865"/>
  <c r="T865"/>
  <c r="R865"/>
  <c r="P865"/>
  <c r="BI863"/>
  <c r="BH863"/>
  <c r="BG863"/>
  <c r="BF863"/>
  <c r="T863"/>
  <c r="R863"/>
  <c r="P863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0"/>
  <c r="BH850"/>
  <c r="BG850"/>
  <c r="BF850"/>
  <c r="T850"/>
  <c r="R850"/>
  <c r="P850"/>
  <c r="BI842"/>
  <c r="BH842"/>
  <c r="BG842"/>
  <c r="BF842"/>
  <c r="T842"/>
  <c r="R842"/>
  <c r="P842"/>
  <c r="BI840"/>
  <c r="BH840"/>
  <c r="BG840"/>
  <c r="BF840"/>
  <c r="T840"/>
  <c r="R840"/>
  <c r="P840"/>
  <c r="BI837"/>
  <c r="BH837"/>
  <c r="BG837"/>
  <c r="BF837"/>
  <c r="T837"/>
  <c r="R837"/>
  <c r="P837"/>
  <c r="BI835"/>
  <c r="BH835"/>
  <c r="BG835"/>
  <c r="BF835"/>
  <c r="T835"/>
  <c r="R835"/>
  <c r="P835"/>
  <c r="BI833"/>
  <c r="BH833"/>
  <c r="BG833"/>
  <c r="BF833"/>
  <c r="T833"/>
  <c r="R833"/>
  <c r="P833"/>
  <c r="BI831"/>
  <c r="BH831"/>
  <c r="BG831"/>
  <c r="BF831"/>
  <c r="T831"/>
  <c r="R831"/>
  <c r="P831"/>
  <c r="BI828"/>
  <c r="BH828"/>
  <c r="BG828"/>
  <c r="BF828"/>
  <c r="T828"/>
  <c r="R828"/>
  <c r="P828"/>
  <c r="BI825"/>
  <c r="BH825"/>
  <c r="BG825"/>
  <c r="BF825"/>
  <c r="T825"/>
  <c r="R825"/>
  <c r="P825"/>
  <c r="BI822"/>
  <c r="BH822"/>
  <c r="BG822"/>
  <c r="BF822"/>
  <c r="T822"/>
  <c r="R822"/>
  <c r="P822"/>
  <c r="BI818"/>
  <c r="BH818"/>
  <c r="BG818"/>
  <c r="BF818"/>
  <c r="T818"/>
  <c r="R818"/>
  <c r="P818"/>
  <c r="BI814"/>
  <c r="BH814"/>
  <c r="BG814"/>
  <c r="BF814"/>
  <c r="T814"/>
  <c r="R814"/>
  <c r="P814"/>
  <c r="BI809"/>
  <c r="BH809"/>
  <c r="BG809"/>
  <c r="BF809"/>
  <c r="T809"/>
  <c r="R809"/>
  <c r="P809"/>
  <c r="BI803"/>
  <c r="BH803"/>
  <c r="BG803"/>
  <c r="BF803"/>
  <c r="T803"/>
  <c r="R803"/>
  <c r="P803"/>
  <c r="BI797"/>
  <c r="BH797"/>
  <c r="BG797"/>
  <c r="BF797"/>
  <c r="T797"/>
  <c r="R797"/>
  <c r="P797"/>
  <c r="BI791"/>
  <c r="BH791"/>
  <c r="BG791"/>
  <c r="BF791"/>
  <c r="T791"/>
  <c r="R791"/>
  <c r="P791"/>
  <c r="BI789"/>
  <c r="BH789"/>
  <c r="BG789"/>
  <c r="BF789"/>
  <c r="T789"/>
  <c r="R789"/>
  <c r="P789"/>
  <c r="BI786"/>
  <c r="BH786"/>
  <c r="BG786"/>
  <c r="BF786"/>
  <c r="T786"/>
  <c r="R786"/>
  <c r="P786"/>
  <c r="BI780"/>
  <c r="BH780"/>
  <c r="BG780"/>
  <c r="BF780"/>
  <c r="T780"/>
  <c r="R780"/>
  <c r="P780"/>
  <c r="BI777"/>
  <c r="BH777"/>
  <c r="BG777"/>
  <c r="BF777"/>
  <c r="T777"/>
  <c r="R777"/>
  <c r="P777"/>
  <c r="BI767"/>
  <c r="BH767"/>
  <c r="BG767"/>
  <c r="BF767"/>
  <c r="T767"/>
  <c r="R767"/>
  <c r="P767"/>
  <c r="BI760"/>
  <c r="BH760"/>
  <c r="BG760"/>
  <c r="BF760"/>
  <c r="T760"/>
  <c r="R760"/>
  <c r="P760"/>
  <c r="BI752"/>
  <c r="BH752"/>
  <c r="BG752"/>
  <c r="BF752"/>
  <c r="T752"/>
  <c r="R752"/>
  <c r="P752"/>
  <c r="BI749"/>
  <c r="BH749"/>
  <c r="BG749"/>
  <c r="BF749"/>
  <c r="T749"/>
  <c r="R749"/>
  <c r="P749"/>
  <c r="BI746"/>
  <c r="BH746"/>
  <c r="BG746"/>
  <c r="BF746"/>
  <c r="T746"/>
  <c r="R746"/>
  <c r="P746"/>
  <c r="BI743"/>
  <c r="BH743"/>
  <c r="BG743"/>
  <c r="BF743"/>
  <c r="T743"/>
  <c r="R743"/>
  <c r="P743"/>
  <c r="BI741"/>
  <c r="BH741"/>
  <c r="BG741"/>
  <c r="BF741"/>
  <c r="T741"/>
  <c r="R741"/>
  <c r="P741"/>
  <c r="BI738"/>
  <c r="BH738"/>
  <c r="BG738"/>
  <c r="BF738"/>
  <c r="T738"/>
  <c r="R738"/>
  <c r="P738"/>
  <c r="BI735"/>
  <c r="BH735"/>
  <c r="BG735"/>
  <c r="BF735"/>
  <c r="T735"/>
  <c r="R735"/>
  <c r="P735"/>
  <c r="BI732"/>
  <c r="BH732"/>
  <c r="BG732"/>
  <c r="BF732"/>
  <c r="T732"/>
  <c r="R732"/>
  <c r="P732"/>
  <c r="BI729"/>
  <c r="BH729"/>
  <c r="BG729"/>
  <c r="BF729"/>
  <c r="T729"/>
  <c r="R729"/>
  <c r="P729"/>
  <c r="BI727"/>
  <c r="BH727"/>
  <c r="BG727"/>
  <c r="BF727"/>
  <c r="T727"/>
  <c r="R727"/>
  <c r="P727"/>
  <c r="BI725"/>
  <c r="BH725"/>
  <c r="BG725"/>
  <c r="BF725"/>
  <c r="T725"/>
  <c r="R725"/>
  <c r="P725"/>
  <c r="BI722"/>
  <c r="BH722"/>
  <c r="BG722"/>
  <c r="BF722"/>
  <c r="T722"/>
  <c r="R722"/>
  <c r="P722"/>
  <c r="BI720"/>
  <c r="BH720"/>
  <c r="BG720"/>
  <c r="BF720"/>
  <c r="T720"/>
  <c r="R720"/>
  <c r="P720"/>
  <c r="BI717"/>
  <c r="BH717"/>
  <c r="BG717"/>
  <c r="BF717"/>
  <c r="T717"/>
  <c r="R717"/>
  <c r="P717"/>
  <c r="BI714"/>
  <c r="BH714"/>
  <c r="BG714"/>
  <c r="BF714"/>
  <c r="T714"/>
  <c r="R714"/>
  <c r="P714"/>
  <c r="BI710"/>
  <c r="BH710"/>
  <c r="BG710"/>
  <c r="BF710"/>
  <c r="T710"/>
  <c r="R710"/>
  <c r="P710"/>
  <c r="BI707"/>
  <c r="BH707"/>
  <c r="BG707"/>
  <c r="BF707"/>
  <c r="T707"/>
  <c r="R707"/>
  <c r="P707"/>
  <c r="BI704"/>
  <c r="BH704"/>
  <c r="BG704"/>
  <c r="BF704"/>
  <c r="T704"/>
  <c r="R704"/>
  <c r="P704"/>
  <c r="BI697"/>
  <c r="BH697"/>
  <c r="BG697"/>
  <c r="BF697"/>
  <c r="T697"/>
  <c r="R697"/>
  <c r="P697"/>
  <c r="BI674"/>
  <c r="BH674"/>
  <c r="BG674"/>
  <c r="BF674"/>
  <c r="T674"/>
  <c r="R674"/>
  <c r="P674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9"/>
  <c r="BH659"/>
  <c r="BG659"/>
  <c r="BF659"/>
  <c r="T659"/>
  <c r="R659"/>
  <c r="P659"/>
  <c r="BI655"/>
  <c r="BH655"/>
  <c r="BG655"/>
  <c r="BF655"/>
  <c r="T655"/>
  <c r="R655"/>
  <c r="P655"/>
  <c r="BI652"/>
  <c r="BH652"/>
  <c r="BG652"/>
  <c r="BF652"/>
  <c r="T652"/>
  <c r="R652"/>
  <c r="P652"/>
  <c r="BI649"/>
  <c r="BH649"/>
  <c r="BG649"/>
  <c r="BF649"/>
  <c r="T649"/>
  <c r="R649"/>
  <c r="P649"/>
  <c r="BI646"/>
  <c r="BH646"/>
  <c r="BG646"/>
  <c r="BF646"/>
  <c r="T646"/>
  <c r="R646"/>
  <c r="P646"/>
  <c r="BI643"/>
  <c r="BH643"/>
  <c r="BG643"/>
  <c r="BF643"/>
  <c r="T643"/>
  <c r="R643"/>
  <c r="P643"/>
  <c r="BI641"/>
  <c r="BH641"/>
  <c r="BG641"/>
  <c r="BF641"/>
  <c r="T641"/>
  <c r="R641"/>
  <c r="P641"/>
  <c r="BI638"/>
  <c r="BH638"/>
  <c r="BG638"/>
  <c r="BF638"/>
  <c r="T638"/>
  <c r="R638"/>
  <c r="P638"/>
  <c r="BI636"/>
  <c r="BH636"/>
  <c r="BG636"/>
  <c r="BF636"/>
  <c r="T636"/>
  <c r="R636"/>
  <c r="P636"/>
  <c r="BI634"/>
  <c r="BH634"/>
  <c r="BG634"/>
  <c r="BF634"/>
  <c r="T634"/>
  <c r="R634"/>
  <c r="P634"/>
  <c r="BI631"/>
  <c r="BH631"/>
  <c r="BG631"/>
  <c r="BF631"/>
  <c r="T631"/>
  <c r="R631"/>
  <c r="P631"/>
  <c r="BI628"/>
  <c r="BH628"/>
  <c r="BG628"/>
  <c r="BF628"/>
  <c r="T628"/>
  <c r="R628"/>
  <c r="P628"/>
  <c r="BI622"/>
  <c r="BH622"/>
  <c r="BG622"/>
  <c r="BF622"/>
  <c r="T622"/>
  <c r="R622"/>
  <c r="P622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602"/>
  <c r="BH602"/>
  <c r="BG602"/>
  <c r="BF602"/>
  <c r="T602"/>
  <c r="R602"/>
  <c r="P602"/>
  <c r="BI599"/>
  <c r="BH599"/>
  <c r="BG599"/>
  <c r="BF599"/>
  <c r="T599"/>
  <c r="R599"/>
  <c r="P599"/>
  <c r="BI594"/>
  <c r="BH594"/>
  <c r="BG594"/>
  <c r="BF594"/>
  <c r="T594"/>
  <c r="R594"/>
  <c r="P594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6"/>
  <c r="BH546"/>
  <c r="BG546"/>
  <c r="BF546"/>
  <c r="T546"/>
  <c r="R546"/>
  <c r="P546"/>
  <c r="BI542"/>
  <c r="BH542"/>
  <c r="BG542"/>
  <c r="BF542"/>
  <c r="T542"/>
  <c r="R542"/>
  <c r="P542"/>
  <c r="BI539"/>
  <c r="BH539"/>
  <c r="BG539"/>
  <c r="BF539"/>
  <c r="T539"/>
  <c r="R539"/>
  <c r="P539"/>
  <c r="BI533"/>
  <c r="BH533"/>
  <c r="BG533"/>
  <c r="BF533"/>
  <c r="T533"/>
  <c r="R533"/>
  <c r="P533"/>
  <c r="BI529"/>
  <c r="BH529"/>
  <c r="BG529"/>
  <c r="BF529"/>
  <c r="T529"/>
  <c r="R529"/>
  <c r="P529"/>
  <c r="BI519"/>
  <c r="BH519"/>
  <c r="BG519"/>
  <c r="BF519"/>
  <c r="T519"/>
  <c r="R519"/>
  <c r="P519"/>
  <c r="BI516"/>
  <c r="BH516"/>
  <c r="BG516"/>
  <c r="BF516"/>
  <c r="T516"/>
  <c r="R516"/>
  <c r="P516"/>
  <c r="BI506"/>
  <c r="BH506"/>
  <c r="BG506"/>
  <c r="BF506"/>
  <c r="T506"/>
  <c r="R506"/>
  <c r="P506"/>
  <c r="BI483"/>
  <c r="BH483"/>
  <c r="BG483"/>
  <c r="BF483"/>
  <c r="T483"/>
  <c r="R483"/>
  <c r="P483"/>
  <c r="BI359"/>
  <c r="BH359"/>
  <c r="BG359"/>
  <c r="BF359"/>
  <c r="T359"/>
  <c r="R359"/>
  <c r="P359"/>
  <c r="BI354"/>
  <c r="BH354"/>
  <c r="BG354"/>
  <c r="BF354"/>
  <c r="T354"/>
  <c r="R354"/>
  <c r="P354"/>
  <c r="BI351"/>
  <c r="BH351"/>
  <c r="BG351"/>
  <c r="BF351"/>
  <c r="T351"/>
  <c r="R351"/>
  <c r="P351"/>
  <c r="BI341"/>
  <c r="BH341"/>
  <c r="BG341"/>
  <c r="BF341"/>
  <c r="T341"/>
  <c r="R341"/>
  <c r="P341"/>
  <c r="BI338"/>
  <c r="BH338"/>
  <c r="BG338"/>
  <c r="BF338"/>
  <c r="T338"/>
  <c r="R338"/>
  <c r="P338"/>
  <c r="BI336"/>
  <c r="BH336"/>
  <c r="BG336"/>
  <c r="BF336"/>
  <c r="T336"/>
  <c r="R336"/>
  <c r="P336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T150"/>
  <c r="R151"/>
  <c r="R150"/>
  <c r="P151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J107"/>
  <c r="J106"/>
  <c r="F106"/>
  <c r="F104"/>
  <c r="E102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6" r="BK98"/>
  <c i="5" r="J369"/>
  <c r="BK357"/>
  <c r="BK343"/>
  <c r="BK333"/>
  <c r="BK317"/>
  <c r="BK297"/>
  <c r="BK275"/>
  <c r="BK249"/>
  <c r="J239"/>
  <c r="J208"/>
  <c r="J196"/>
  <c r="BK166"/>
  <c r="J107"/>
  <c r="J103"/>
  <c r="J101"/>
  <c i="4" r="J164"/>
  <c r="J162"/>
  <c r="J159"/>
  <c r="BK157"/>
  <c r="BK155"/>
  <c r="BK143"/>
  <c r="J125"/>
  <c r="BK119"/>
  <c r="J107"/>
  <c r="BK97"/>
  <c i="3" r="BK188"/>
  <c r="BK174"/>
  <c r="J153"/>
  <c r="J131"/>
  <c r="BK114"/>
  <c r="J105"/>
  <c i="2" r="J1779"/>
  <c r="J1742"/>
  <c r="BK1713"/>
  <c r="J1691"/>
  <c r="BK1677"/>
  <c r="J1664"/>
  <c r="BK1654"/>
  <c r="BK1640"/>
  <c r="J1630"/>
  <c r="BK1614"/>
  <c r="J1600"/>
  <c r="J1588"/>
  <c r="BK1580"/>
  <c r="BK1574"/>
  <c r="BK1568"/>
  <c r="BK1552"/>
  <c r="J1534"/>
  <c r="BK1520"/>
  <c r="J1495"/>
  <c r="J1485"/>
  <c r="J1477"/>
  <c r="J1459"/>
  <c r="BK1436"/>
  <c r="J1425"/>
  <c r="J1389"/>
  <c r="J1379"/>
  <c r="J1355"/>
  <c r="BK1330"/>
  <c r="BK1314"/>
  <c r="J1303"/>
  <c r="J1284"/>
  <c r="BK1261"/>
  <c r="BK1237"/>
  <c r="J1229"/>
  <c r="J1201"/>
  <c r="BK1195"/>
  <c r="BK1182"/>
  <c r="J1174"/>
  <c r="J1159"/>
  <c r="J1142"/>
  <c r="J1125"/>
  <c r="J1101"/>
  <c r="J1084"/>
  <c r="J1070"/>
  <c r="J1013"/>
  <c r="J993"/>
  <c r="J988"/>
  <c r="J970"/>
  <c r="BK954"/>
  <c r="J868"/>
  <c r="J825"/>
  <c r="BK789"/>
  <c r="BK746"/>
  <c r="BK725"/>
  <c r="J710"/>
  <c r="BK667"/>
  <c r="BK646"/>
  <c r="BK628"/>
  <c r="J584"/>
  <c r="BK566"/>
  <c r="J551"/>
  <c r="J359"/>
  <c r="J331"/>
  <c r="BK147"/>
  <c r="BK131"/>
  <c r="BK115"/>
  <c i="5" r="BK378"/>
  <c r="J374"/>
  <c r="BK361"/>
  <c r="J347"/>
  <c r="J307"/>
  <c r="BK293"/>
  <c r="J275"/>
  <c r="BK264"/>
  <c r="BK256"/>
  <c r="BK247"/>
  <c r="J235"/>
  <c r="J213"/>
  <c r="BK172"/>
  <c r="BK149"/>
  <c r="J137"/>
  <c r="J125"/>
  <c r="BK109"/>
  <c i="4" r="BK147"/>
  <c r="BK129"/>
  <c r="J117"/>
  <c r="BK101"/>
  <c i="3" r="J186"/>
  <c r="BK177"/>
  <c r="BK167"/>
  <c r="BK165"/>
  <c r="BK149"/>
  <c r="BK117"/>
  <c i="2" r="J1792"/>
  <c r="J1771"/>
  <c r="J1731"/>
  <c r="BK1710"/>
  <c r="BK1666"/>
  <c r="BK1644"/>
  <c r="BK1630"/>
  <c r="BK1620"/>
  <c r="BK1604"/>
  <c r="BK1588"/>
  <c r="J1576"/>
  <c r="J1566"/>
  <c r="BK1560"/>
  <c r="BK1546"/>
  <c r="J1522"/>
  <c r="BK1509"/>
  <c r="BK1501"/>
  <c r="J1467"/>
  <c r="BK1448"/>
  <c r="BK1421"/>
  <c r="BK1413"/>
  <c r="BK1401"/>
  <c r="BK1389"/>
  <c r="BK1373"/>
  <c r="J1339"/>
  <c r="BK1303"/>
  <c r="BK1280"/>
  <c r="BK1221"/>
  <c r="J1198"/>
  <c r="J1182"/>
  <c r="J1147"/>
  <c r="J1133"/>
  <c r="J1110"/>
  <c r="BK1026"/>
  <c r="J977"/>
  <c r="J932"/>
  <c r="J908"/>
  <c r="BK868"/>
  <c r="BK856"/>
  <c r="BK822"/>
  <c r="BK780"/>
  <c r="BK741"/>
  <c r="BK727"/>
  <c r="J704"/>
  <c r="J659"/>
  <c r="J622"/>
  <c r="BK607"/>
  <c r="J592"/>
  <c r="BK580"/>
  <c r="J566"/>
  <c r="BK554"/>
  <c r="J506"/>
  <c r="BK341"/>
  <c r="BK313"/>
  <c r="BK289"/>
  <c r="BK228"/>
  <c r="BK193"/>
  <c r="J139"/>
  <c r="J121"/>
  <c i="5" r="BK347"/>
  <c r="BK321"/>
  <c r="BK311"/>
  <c r="BK295"/>
  <c r="BK283"/>
  <c r="BK260"/>
  <c r="J241"/>
  <c r="BK221"/>
  <c r="BK202"/>
  <c r="J151"/>
  <c r="BK133"/>
  <c r="BK125"/>
  <c r="J115"/>
  <c i="4" r="BK170"/>
  <c r="J145"/>
  <c r="J131"/>
  <c r="BK121"/>
  <c r="J105"/>
  <c i="3" r="BK159"/>
  <c r="J101"/>
  <c i="2" r="BK1838"/>
  <c r="J1835"/>
  <c r="BK1831"/>
  <c r="BK1822"/>
  <c r="J1817"/>
  <c r="J1810"/>
  <c r="J1800"/>
  <c r="BK1792"/>
  <c r="J1768"/>
  <c r="BK1748"/>
  <c r="J1734"/>
  <c r="BK1708"/>
  <c r="BK1698"/>
  <c r="J1654"/>
  <c r="J1644"/>
  <c r="J1634"/>
  <c r="BK1618"/>
  <c r="BK1602"/>
  <c r="BK1584"/>
  <c r="BK1562"/>
  <c r="BK1534"/>
  <c r="J1509"/>
  <c r="BK1499"/>
  <c r="BK1485"/>
  <c r="J1465"/>
  <c r="J1457"/>
  <c r="BK1433"/>
  <c r="J1421"/>
  <c r="J1399"/>
  <c r="J1387"/>
  <c r="J1383"/>
  <c r="BK1370"/>
  <c r="BK1344"/>
  <c r="J1336"/>
  <c r="J1265"/>
  <c r="J1240"/>
  <c r="J1216"/>
  <c r="J1189"/>
  <c r="BK1164"/>
  <c r="BK1123"/>
  <c r="BK1090"/>
  <c r="J1064"/>
  <c r="BK1034"/>
  <c r="BK1016"/>
  <c r="J1003"/>
  <c r="BK963"/>
  <c r="BK942"/>
  <c r="J929"/>
  <c r="J917"/>
  <c r="BK865"/>
  <c r="BK835"/>
  <c r="J822"/>
  <c r="J786"/>
  <c r="BK735"/>
  <c r="J714"/>
  <c r="BK704"/>
  <c r="BK659"/>
  <c r="J638"/>
  <c r="BK610"/>
  <c r="BK588"/>
  <c r="J578"/>
  <c r="J572"/>
  <c r="J554"/>
  <c r="J336"/>
  <c r="J325"/>
  <c r="BK310"/>
  <c r="J283"/>
  <c r="BK256"/>
  <c r="BK239"/>
  <c r="BK190"/>
  <c r="J183"/>
  <c r="J168"/>
  <c r="BK113"/>
  <c i="6" r="J90"/>
  <c i="5" r="J357"/>
  <c r="BK339"/>
  <c r="J329"/>
  <c r="BK319"/>
  <c r="J309"/>
  <c r="BK287"/>
  <c r="BK279"/>
  <c r="BK254"/>
  <c r="J237"/>
  <c r="J231"/>
  <c r="J221"/>
  <c r="BK178"/>
  <c r="BK164"/>
  <c r="J155"/>
  <c r="J117"/>
  <c r="J105"/>
  <c r="J99"/>
  <c i="4" r="J157"/>
  <c r="BK145"/>
  <c r="BK137"/>
  <c r="BK117"/>
  <c r="BK111"/>
  <c i="3" r="BK183"/>
  <c r="BK163"/>
  <c r="J135"/>
  <c i="2" r="BK1779"/>
  <c r="BK1768"/>
  <c r="J1694"/>
  <c r="J1688"/>
  <c r="J1636"/>
  <c r="J1616"/>
  <c r="J1608"/>
  <c r="J1592"/>
  <c r="BK1558"/>
  <c r="J1546"/>
  <c r="BK1538"/>
  <c r="BK1528"/>
  <c r="J1514"/>
  <c r="J1491"/>
  <c r="BK1475"/>
  <c r="J1463"/>
  <c r="BK1457"/>
  <c r="J1411"/>
  <c r="BK1383"/>
  <c r="BK1350"/>
  <c r="J1314"/>
  <c r="BK1292"/>
  <c r="J1243"/>
  <c r="J1221"/>
  <c r="J1210"/>
  <c r="BK1191"/>
  <c r="J1152"/>
  <c r="BK1125"/>
  <c r="J1117"/>
  <c r="J1107"/>
  <c r="J1088"/>
  <c r="J1023"/>
  <c r="J996"/>
  <c r="BK968"/>
  <c r="J942"/>
  <c r="J910"/>
  <c r="BK871"/>
  <c r="BK860"/>
  <c r="BK833"/>
  <c r="J814"/>
  <c r="BK749"/>
  <c r="J741"/>
  <c r="J667"/>
  <c r="J643"/>
  <c r="J628"/>
  <c r="J604"/>
  <c r="J586"/>
  <c r="J556"/>
  <c r="BK539"/>
  <c r="BK516"/>
  <c r="BK351"/>
  <c r="BK333"/>
  <c r="BK304"/>
  <c r="BK258"/>
  <c r="BK241"/>
  <c r="BK218"/>
  <c r="J198"/>
  <c r="J187"/>
  <c r="J177"/>
  <c r="BK155"/>
  <c i="6" r="BK92"/>
  <c i="5" r="J367"/>
  <c r="BK355"/>
  <c r="BK345"/>
  <c r="BK335"/>
  <c r="BK323"/>
  <c r="BK291"/>
  <c r="J268"/>
  <c r="J247"/>
  <c r="J225"/>
  <c r="J202"/>
  <c r="J184"/>
  <c r="J159"/>
  <c r="BK147"/>
  <c r="BK141"/>
  <c i="2" r="J1016"/>
  <c r="BK981"/>
  <c r="J923"/>
  <c r="J865"/>
  <c r="BK842"/>
  <c r="J797"/>
  <c r="BK743"/>
  <c r="J717"/>
  <c r="BK674"/>
  <c r="J655"/>
  <c r="BK619"/>
  <c r="BK568"/>
  <c r="BK556"/>
  <c r="BK354"/>
  <c r="BK327"/>
  <c r="J292"/>
  <c r="BK280"/>
  <c r="BK266"/>
  <c r="J258"/>
  <c r="BK246"/>
  <c r="J241"/>
  <c r="J196"/>
  <c r="BK177"/>
  <c r="BK165"/>
  <c r="J144"/>
  <c r="BK136"/>
  <c r="BK118"/>
  <c i="6" r="J92"/>
  <c i="5" r="BK376"/>
  <c r="BK367"/>
  <c r="J359"/>
  <c r="J345"/>
  <c r="J335"/>
  <c r="BK325"/>
  <c r="BK309"/>
  <c r="BK301"/>
  <c r="J287"/>
  <c r="BK268"/>
  <c r="J258"/>
  <c r="J245"/>
  <c r="BK217"/>
  <c r="BK208"/>
  <c r="J164"/>
  <c r="BK153"/>
  <c r="BK135"/>
  <c r="J121"/>
  <c r="J113"/>
  <c i="4" r="J168"/>
  <c r="J133"/>
  <c r="BK109"/>
  <c r="J97"/>
  <c i="3" r="J165"/>
  <c r="J151"/>
  <c r="J127"/>
  <c r="BK105"/>
  <c i="2" r="J1789"/>
  <c r="J1753"/>
  <c r="J1728"/>
  <c r="J1708"/>
  <c r="J1677"/>
  <c r="J1648"/>
  <c r="J1632"/>
  <c r="J1626"/>
  <c r="J1614"/>
  <c r="J1594"/>
  <c r="BK1586"/>
  <c r="J1572"/>
  <c r="J1562"/>
  <c r="J1548"/>
  <c r="J1536"/>
  <c r="J1520"/>
  <c r="BK1507"/>
  <c r="J1479"/>
  <c r="J1450"/>
  <c r="BK1439"/>
  <c r="BK1406"/>
  <c r="BK1395"/>
  <c r="J1381"/>
  <c r="J1357"/>
  <c r="J1309"/>
  <c r="J1292"/>
  <c r="J1227"/>
  <c r="BK1210"/>
  <c r="J1187"/>
  <c r="BK1157"/>
  <c r="BK1145"/>
  <c r="J1127"/>
  <c r="BK1107"/>
  <c r="BK1086"/>
  <c r="BK1070"/>
  <c r="BK1008"/>
  <c r="J963"/>
  <c r="BK926"/>
  <c r="BK920"/>
  <c r="BK858"/>
  <c r="J837"/>
  <c r="BK786"/>
  <c r="J749"/>
  <c r="BK732"/>
  <c r="BK722"/>
  <c r="BK671"/>
  <c r="BK652"/>
  <c r="J619"/>
  <c r="BK599"/>
  <c r="J588"/>
  <c r="BK578"/>
  <c r="J564"/>
  <c r="J542"/>
  <c r="J351"/>
  <c r="BK319"/>
  <c r="J307"/>
  <c r="J269"/>
  <c r="BK234"/>
  <c r="BK204"/>
  <c r="J142"/>
  <c r="J133"/>
  <c i="5" r="BK359"/>
  <c r="J327"/>
  <c r="J319"/>
  <c r="J305"/>
  <c r="J293"/>
  <c r="BK277"/>
  <c r="BK266"/>
  <c r="J254"/>
  <c r="BK227"/>
  <c r="BK213"/>
  <c r="J168"/>
  <c r="J153"/>
  <c r="J141"/>
  <c r="BK127"/>
  <c r="BK113"/>
  <c r="BK99"/>
  <c i="4" r="BK162"/>
  <c r="BK151"/>
  <c r="BK135"/>
  <c r="BK123"/>
  <c r="BK107"/>
  <c i="3" r="J174"/>
  <c r="BK129"/>
  <c r="BK99"/>
  <c i="2" r="BK1835"/>
  <c r="J1831"/>
  <c r="J1822"/>
  <c r="BK1817"/>
  <c r="BK1810"/>
  <c r="J1804"/>
  <c r="J1798"/>
  <c r="BK1782"/>
  <c r="J1751"/>
  <c r="J1739"/>
  <c r="J1722"/>
  <c r="BK1701"/>
  <c r="BK1664"/>
  <c r="BK1652"/>
  <c r="J1640"/>
  <c r="BK1626"/>
  <c r="BK1608"/>
  <c r="BK1600"/>
  <c r="J1586"/>
  <c r="J1568"/>
  <c r="J1538"/>
  <c r="BK1530"/>
  <c r="J1505"/>
  <c r="BK1495"/>
  <c r="J1469"/>
  <c r="BK1453"/>
  <c r="J1436"/>
  <c r="BK1425"/>
  <c r="BK1377"/>
  <c r="BK1362"/>
  <c r="BK1339"/>
  <c r="BK1284"/>
  <c r="J1256"/>
  <c r="J1237"/>
  <c r="BK1224"/>
  <c r="J1191"/>
  <c r="BK1167"/>
  <c r="BK1147"/>
  <c r="J1092"/>
  <c r="BK1067"/>
  <c r="BK1037"/>
  <c r="BK1020"/>
  <c r="J1008"/>
  <c r="BK985"/>
  <c r="J957"/>
  <c r="BK935"/>
  <c r="J920"/>
  <c r="BK910"/>
  <c r="BK850"/>
  <c r="BK825"/>
  <c r="J803"/>
  <c r="J767"/>
  <c r="J732"/>
  <c r="BK710"/>
  <c r="J674"/>
  <c r="BK641"/>
  <c r="J634"/>
  <c r="BK592"/>
  <c r="J580"/>
  <c r="BK570"/>
  <c r="BK551"/>
  <c r="J341"/>
  <c r="J327"/>
  <c r="J304"/>
  <c r="J266"/>
  <c r="BK251"/>
  <c r="J228"/>
  <c r="BK187"/>
  <c r="J180"/>
  <c r="J131"/>
  <c r="J115"/>
  <c i="6" r="BK96"/>
  <c i="5" r="BK372"/>
  <c r="BK353"/>
  <c r="BK337"/>
  <c r="J325"/>
  <c r="J311"/>
  <c r="BK305"/>
  <c r="J283"/>
  <c r="J277"/>
  <c r="J262"/>
  <c r="BK243"/>
  <c r="BK229"/>
  <c r="BK219"/>
  <c r="J172"/>
  <c r="J162"/>
  <c r="BK139"/>
  <c r="BK131"/>
  <c r="BK111"/>
  <c i="4" r="BK168"/>
  <c r="BK153"/>
  <c r="J147"/>
  <c r="BK139"/>
  <c r="J123"/>
  <c r="BK115"/>
  <c r="J109"/>
  <c i="3" r="J177"/>
  <c r="BK153"/>
  <c r="BK127"/>
  <c i="2" r="BK1777"/>
  <c r="BK1751"/>
  <c r="J1710"/>
  <c r="BK1657"/>
  <c r="BK1634"/>
  <c r="BK1612"/>
  <c r="BK1606"/>
  <c r="J1590"/>
  <c r="J1550"/>
  <c r="J1542"/>
  <c r="J1530"/>
  <c r="J1516"/>
  <c r="J1507"/>
  <c r="BK1488"/>
  <c r="BK1473"/>
  <c r="BK1465"/>
  <c r="BK1450"/>
  <c r="J1416"/>
  <c r="J1397"/>
  <c r="BK1355"/>
  <c r="J1330"/>
  <c r="BK1298"/>
  <c r="BK1276"/>
  <c r="BK1231"/>
  <c r="BK1216"/>
  <c r="J1193"/>
  <c r="BK1159"/>
  <c r="J1145"/>
  <c r="BK1114"/>
  <c r="BK1097"/>
  <c r="J1067"/>
  <c r="BK977"/>
  <c r="J961"/>
  <c r="BK932"/>
  <c r="J842"/>
  <c r="BK828"/>
  <c r="J809"/>
  <c r="J743"/>
  <c r="J671"/>
  <c r="J652"/>
  <c r="BK634"/>
  <c r="J599"/>
  <c r="BK562"/>
  <c r="BK546"/>
  <c r="BK529"/>
  <c r="BK359"/>
  <c r="BK336"/>
  <c r="BK329"/>
  <c r="BK286"/>
  <c r="BK243"/>
  <c r="BK231"/>
  <c r="BK210"/>
  <c r="BK196"/>
  <c r="BK183"/>
  <c r="J171"/>
  <c r="J160"/>
  <c r="BK133"/>
  <c i="6" r="BK90"/>
  <c i="5" r="BK374"/>
  <c r="BK365"/>
  <c r="BK351"/>
  <c r="J341"/>
  <c r="J331"/>
  <c r="BK315"/>
  <c r="J295"/>
  <c r="J285"/>
  <c r="BK252"/>
  <c r="J243"/>
  <c r="J219"/>
  <c r="BK196"/>
  <c r="J178"/>
  <c r="BK123"/>
  <c i="4" r="BK149"/>
  <c r="J111"/>
  <c i="3" r="BK186"/>
  <c r="J163"/>
  <c r="BK135"/>
  <c r="J117"/>
  <c r="J99"/>
  <c i="2" r="J1782"/>
  <c r="BK1734"/>
  <c r="BK1725"/>
  <c r="J1698"/>
  <c r="BK1683"/>
  <c r="BK1670"/>
  <c r="J1659"/>
  <c r="BK1648"/>
  <c r="BK1638"/>
  <c r="J1624"/>
  <c r="BK1610"/>
  <c r="J1598"/>
  <c r="J1584"/>
  <c r="BK1578"/>
  <c r="BK1572"/>
  <c r="BK1566"/>
  <c r="J1544"/>
  <c r="BK1524"/>
  <c r="J1512"/>
  <c r="BK1493"/>
  <c r="BK1482"/>
  <c r="J1475"/>
  <c r="J1442"/>
  <c r="J1433"/>
  <c r="BK1411"/>
  <c r="J1401"/>
  <c r="BK1387"/>
  <c r="J1368"/>
  <c r="J1344"/>
  <c r="J1321"/>
  <c r="BK1306"/>
  <c r="BK1288"/>
  <c r="J1269"/>
  <c r="BK1256"/>
  <c r="J1231"/>
  <c r="BK1198"/>
  <c r="BK1185"/>
  <c r="BK1177"/>
  <c r="J1164"/>
  <c r="J1157"/>
  <c r="BK1133"/>
  <c r="J1105"/>
  <c r="BK1092"/>
  <c r="BK1064"/>
  <c r="J1006"/>
  <c r="BK996"/>
  <c r="BK991"/>
  <c r="J985"/>
  <c r="BK965"/>
  <c r="BK908"/>
  <c r="J856"/>
  <c r="J840"/>
  <c r="J791"/>
  <c r="J777"/>
  <c r="J729"/>
  <c r="BK714"/>
  <c r="J669"/>
  <c r="BK649"/>
  <c r="J631"/>
  <c r="J607"/>
  <c r="J570"/>
  <c r="BK560"/>
  <c r="J529"/>
  <c r="BK322"/>
  <c r="BK283"/>
  <c r="BK269"/>
  <c r="BK264"/>
  <c r="J249"/>
  <c r="J239"/>
  <c r="J175"/>
  <c r="BK151"/>
  <c r="BK139"/>
  <c r="BK121"/>
  <c i="6" r="J98"/>
  <c i="5" r="J378"/>
  <c r="BK369"/>
  <c r="BK363"/>
  <c r="J351"/>
  <c r="BK341"/>
  <c r="BK331"/>
  <c r="J317"/>
  <c r="BK303"/>
  <c r="J289"/>
  <c r="J273"/>
  <c r="BK262"/>
  <c r="J252"/>
  <c r="BK239"/>
  <c r="J227"/>
  <c r="J211"/>
  <c r="BK184"/>
  <c r="BK162"/>
  <c r="BK151"/>
  <c r="BK145"/>
  <c r="J127"/>
  <c r="J119"/>
  <c r="BK105"/>
  <c i="4" r="J141"/>
  <c r="BK127"/>
  <c r="BK103"/>
  <c i="3" r="J188"/>
  <c r="BK180"/>
  <c r="J169"/>
  <c r="J159"/>
  <c r="J138"/>
  <c r="BK110"/>
  <c i="2" r="J1786"/>
  <c r="J1748"/>
  <c r="BK1716"/>
  <c r="J1705"/>
  <c r="J1650"/>
  <c r="J1638"/>
  <c r="BK1624"/>
  <c r="BK1598"/>
  <c r="J1578"/>
  <c r="BK1570"/>
  <c r="BK1556"/>
  <c r="J1526"/>
  <c r="BK1505"/>
  <c r="J1497"/>
  <c r="BK1455"/>
  <c r="BK1442"/>
  <c r="BK1418"/>
  <c r="J1409"/>
  <c r="BK1399"/>
  <c r="J1377"/>
  <c r="J1370"/>
  <c r="BK1336"/>
  <c r="J1298"/>
  <c r="BK1269"/>
  <c r="BK1204"/>
  <c r="J1185"/>
  <c r="BK1155"/>
  <c r="BK1142"/>
  <c r="BK1120"/>
  <c r="J1097"/>
  <c r="J1082"/>
  <c r="J1034"/>
  <c r="J1011"/>
  <c r="J981"/>
  <c r="BK957"/>
  <c r="J912"/>
  <c r="J860"/>
  <c r="J828"/>
  <c r="BK797"/>
  <c r="J752"/>
  <c r="BK738"/>
  <c r="BK729"/>
  <c r="BK717"/>
  <c r="J664"/>
  <c r="J641"/>
  <c r="J610"/>
  <c r="J602"/>
  <c r="BK586"/>
  <c r="BK572"/>
  <c r="J558"/>
  <c r="J516"/>
  <c r="J354"/>
  <c r="J322"/>
  <c r="J280"/>
  <c r="J251"/>
  <c r="BK221"/>
  <c r="BK144"/>
  <c r="BK128"/>
  <c i="5" r="J353"/>
  <c r="J323"/>
  <c r="J315"/>
  <c r="J297"/>
  <c r="BK281"/>
  <c r="BK258"/>
  <c r="BK237"/>
  <c r="J223"/>
  <c r="BK190"/>
  <c r="BK159"/>
  <c r="BK143"/>
  <c r="BK137"/>
  <c r="J131"/>
  <c r="BK119"/>
  <c r="BK103"/>
  <c i="4" r="BK164"/>
  <c r="J155"/>
  <c r="J149"/>
  <c r="J137"/>
  <c r="BK125"/>
  <c r="J113"/>
  <c r="BK95"/>
  <c i="3" r="BK131"/>
  <c i="2" r="BK1843"/>
  <c r="J1838"/>
  <c r="J1833"/>
  <c r="J1824"/>
  <c r="BK1820"/>
  <c r="BK1813"/>
  <c r="BK1804"/>
  <c r="BK1798"/>
  <c r="BK1789"/>
  <c r="BK1753"/>
  <c r="BK1742"/>
  <c r="J1725"/>
  <c r="BK1705"/>
  <c r="J1683"/>
  <c r="BK1659"/>
  <c r="BK1646"/>
  <c r="BK1636"/>
  <c r="J1620"/>
  <c r="J1606"/>
  <c r="BK1590"/>
  <c r="J1574"/>
  <c r="J1540"/>
  <c r="BK1532"/>
  <c r="BK1514"/>
  <c r="BK1497"/>
  <c r="J1473"/>
  <c r="BK1463"/>
  <c r="J1455"/>
  <c r="BK1430"/>
  <c r="J1418"/>
  <c r="J1385"/>
  <c r="BK1381"/>
  <c r="BK1375"/>
  <c r="BK1360"/>
  <c r="J1341"/>
  <c r="J1288"/>
  <c r="BK1258"/>
  <c r="BK1174"/>
  <c r="BK1152"/>
  <c r="J1094"/>
  <c r="BK1079"/>
  <c r="J1050"/>
  <c r="J1026"/>
  <c r="BK1011"/>
  <c r="J1000"/>
  <c r="J968"/>
  <c r="BK961"/>
  <c r="BK938"/>
  <c r="BK878"/>
  <c r="J863"/>
  <c r="BK831"/>
  <c r="BK809"/>
  <c r="J789"/>
  <c r="BK752"/>
  <c r="J722"/>
  <c r="BK697"/>
  <c r="J649"/>
  <c r="BK631"/>
  <c r="BK594"/>
  <c r="J582"/>
  <c r="BK574"/>
  <c r="BK558"/>
  <c r="J483"/>
  <c r="J329"/>
  <c r="J313"/>
  <c r="J286"/>
  <c r="J261"/>
  <c r="BK249"/>
  <c r="J216"/>
  <c r="J185"/>
  <c r="J173"/>
  <c r="J128"/>
  <c i="1" r="AS58"/>
  <c i="5" r="J301"/>
  <c r="J281"/>
  <c r="J264"/>
  <c r="BK245"/>
  <c r="BK235"/>
  <c r="BK225"/>
  <c r="J217"/>
  <c r="J157"/>
  <c r="J135"/>
  <c r="BK129"/>
  <c r="J109"/>
  <c r="BK101"/>
  <c i="4" r="BK159"/>
  <c r="BK141"/>
  <c r="BK131"/>
  <c r="J119"/>
  <c r="BK105"/>
  <c i="3" r="BK171"/>
  <c r="BK151"/>
  <c i="2" r="BK1786"/>
  <c r="BK1771"/>
  <c r="BK1731"/>
  <c r="BK1691"/>
  <c r="J1652"/>
  <c r="J1618"/>
  <c r="BK1596"/>
  <c r="J1560"/>
  <c r="BK1548"/>
  <c r="BK1540"/>
  <c r="BK1526"/>
  <c r="BK1512"/>
  <c r="BK1477"/>
  <c r="BK1467"/>
  <c r="BK1459"/>
  <c r="BK1423"/>
  <c r="J1403"/>
  <c r="J1362"/>
  <c r="J1324"/>
  <c r="J1295"/>
  <c r="BK1265"/>
  <c r="J1224"/>
  <c r="J1204"/>
  <c r="J1155"/>
  <c r="BK1127"/>
  <c r="J1120"/>
  <c r="BK1110"/>
  <c r="J1090"/>
  <c r="BK1050"/>
  <c r="BK1003"/>
  <c r="BK970"/>
  <c r="J938"/>
  <c r="BK929"/>
  <c r="BK912"/>
  <c r="J878"/>
  <c r="BK863"/>
  <c r="BK837"/>
  <c r="J818"/>
  <c r="BK767"/>
  <c r="J746"/>
  <c r="J707"/>
  <c r="BK655"/>
  <c r="BK636"/>
  <c r="J615"/>
  <c r="J594"/>
  <c r="J574"/>
  <c r="BK542"/>
  <c r="BK519"/>
  <c r="BK506"/>
  <c r="BK338"/>
  <c r="BK331"/>
  <c r="BK292"/>
  <c r="J256"/>
  <c r="J221"/>
  <c r="J204"/>
  <c r="J190"/>
  <c r="BK180"/>
  <c r="J165"/>
  <c r="J147"/>
  <c i="6" r="J96"/>
  <c i="5" r="J372"/>
  <c r="J361"/>
  <c r="BK349"/>
  <c r="J339"/>
  <c r="BK329"/>
  <c r="J303"/>
  <c r="BK289"/>
  <c r="J266"/>
  <c r="BK231"/>
  <c r="BK211"/>
  <c r="BK168"/>
  <c r="J149"/>
  <c r="J145"/>
  <c r="BK117"/>
  <c i="4" r="BK133"/>
  <c r="J101"/>
  <c r="J95"/>
  <c i="3" r="J180"/>
  <c r="J149"/>
  <c r="J129"/>
  <c r="J110"/>
  <c i="2" r="J1795"/>
  <c r="J1745"/>
  <c r="BK1739"/>
  <c r="BK1728"/>
  <c r="J1701"/>
  <c r="BK1688"/>
  <c r="J1680"/>
  <c r="J1666"/>
  <c r="J1657"/>
  <c r="BK1642"/>
  <c r="BK1632"/>
  <c r="BK1616"/>
  <c r="J1602"/>
  <c r="J1596"/>
  <c r="J1582"/>
  <c r="BK1576"/>
  <c r="J1570"/>
  <c r="BK1564"/>
  <c r="BK1550"/>
  <c r="J1528"/>
  <c r="BK1522"/>
  <c r="J1499"/>
  <c r="J1488"/>
  <c r="BK1479"/>
  <c r="BK1469"/>
  <c r="J1439"/>
  <c r="J1427"/>
  <c r="BK1409"/>
  <c r="J1395"/>
  <c r="BK1385"/>
  <c r="BK1357"/>
  <c r="BK1341"/>
  <c r="BK1324"/>
  <c r="BK1309"/>
  <c r="BK1295"/>
  <c r="J1276"/>
  <c r="J1258"/>
  <c r="BK1234"/>
  <c r="BK1227"/>
  <c r="BK1193"/>
  <c r="BK1180"/>
  <c r="J1167"/>
  <c r="BK1161"/>
  <c r="BK1150"/>
  <c r="BK1117"/>
  <c r="BK1094"/>
  <c r="BK1082"/>
  <c r="BK1061"/>
  <c r="BK1000"/>
  <c r="BK988"/>
  <c r="J973"/>
  <c r="J935"/>
  <c r="J871"/>
  <c r="J850"/>
  <c r="BK803"/>
  <c r="J780"/>
  <c r="J738"/>
  <c r="J720"/>
  <c r="J697"/>
  <c r="BK664"/>
  <c r="BK638"/>
  <c r="BK622"/>
  <c r="BK576"/>
  <c r="J562"/>
  <c r="J546"/>
  <c r="J519"/>
  <c r="J338"/>
  <c r="J300"/>
  <c r="BK277"/>
  <c r="BK261"/>
  <c r="J243"/>
  <c r="BK198"/>
  <c r="J193"/>
  <c r="BK160"/>
  <c r="BK142"/>
  <c r="BK123"/>
  <c i="6" r="BK94"/>
  <c i="5" r="J376"/>
  <c r="J365"/>
  <c r="J355"/>
  <c r="J343"/>
  <c r="J337"/>
  <c r="BK327"/>
  <c r="J313"/>
  <c r="BK299"/>
  <c r="J279"/>
  <c r="BK270"/>
  <c r="J260"/>
  <c r="BK241"/>
  <c r="BK233"/>
  <c r="J190"/>
  <c r="J170"/>
  <c r="BK155"/>
  <c r="J147"/>
  <c r="J133"/>
  <c r="BK115"/>
  <c i="4" r="J170"/>
  <c r="J135"/>
  <c r="J121"/>
  <c r="BK99"/>
  <c i="3" r="J183"/>
  <c r="J171"/>
  <c r="J167"/>
  <c r="BK156"/>
  <c r="J114"/>
  <c r="BK101"/>
  <c i="2" r="J1777"/>
  <c r="J1737"/>
  <c r="J1713"/>
  <c r="BK1694"/>
  <c r="J1646"/>
  <c r="BK1628"/>
  <c r="J1622"/>
  <c r="J1612"/>
  <c r="BK1592"/>
  <c r="BK1582"/>
  <c r="J1558"/>
  <c r="BK1542"/>
  <c r="J1524"/>
  <c r="BK1516"/>
  <c r="J1503"/>
  <c r="J1493"/>
  <c r="J1453"/>
  <c r="J1423"/>
  <c r="BK1416"/>
  <c r="BK1403"/>
  <c r="BK1392"/>
  <c r="J1375"/>
  <c r="J1360"/>
  <c r="J1306"/>
  <c r="J1234"/>
  <c r="BK1219"/>
  <c r="BK1189"/>
  <c r="J1180"/>
  <c r="J1150"/>
  <c r="BK1139"/>
  <c r="BK1101"/>
  <c r="BK1088"/>
  <c r="BK1084"/>
  <c r="J1037"/>
  <c r="BK993"/>
  <c r="J954"/>
  <c r="BK923"/>
  <c r="BK882"/>
  <c r="J858"/>
  <c r="J835"/>
  <c r="BK818"/>
  <c r="BK777"/>
  <c r="J735"/>
  <c r="BK720"/>
  <c r="BK669"/>
  <c r="BK643"/>
  <c r="BK617"/>
  <c r="BK604"/>
  <c r="J590"/>
  <c r="BK582"/>
  <c r="J568"/>
  <c r="J533"/>
  <c r="BK483"/>
  <c r="BK325"/>
  <c r="J310"/>
  <c r="J277"/>
  <c r="J246"/>
  <c r="J218"/>
  <c r="BK171"/>
  <c r="J136"/>
  <c r="J118"/>
  <c i="5" r="BK313"/>
  <c r="J299"/>
  <c r="J291"/>
  <c r="J270"/>
  <c r="J256"/>
  <c r="J229"/>
  <c r="BK215"/>
  <c r="BK170"/>
  <c r="BK157"/>
  <c r="J139"/>
  <c r="J129"/>
  <c r="BK121"/>
  <c r="J111"/>
  <c i="4" r="BK166"/>
  <c r="J153"/>
  <c r="J139"/>
  <c r="J129"/>
  <c r="J115"/>
  <c r="J99"/>
  <c i="3" r="J156"/>
  <c r="BK120"/>
  <c i="2" r="J1843"/>
  <c r="BK1833"/>
  <c r="BK1824"/>
  <c r="J1820"/>
  <c r="J1813"/>
  <c r="BK1800"/>
  <c r="BK1795"/>
  <c r="J1774"/>
  <c r="BK1745"/>
  <c r="BK1737"/>
  <c r="J1716"/>
  <c r="J1670"/>
  <c r="BK1650"/>
  <c r="J1642"/>
  <c r="BK1622"/>
  <c r="J1604"/>
  <c r="J1580"/>
  <c r="J1556"/>
  <c r="BK1536"/>
  <c r="BK1518"/>
  <c r="BK1503"/>
  <c r="BK1491"/>
  <c r="J1471"/>
  <c r="BK1461"/>
  <c r="J1448"/>
  <c r="BK1427"/>
  <c r="J1406"/>
  <c r="BK1397"/>
  <c r="BK1379"/>
  <c r="BK1368"/>
  <c r="J1350"/>
  <c r="BK1333"/>
  <c r="J1261"/>
  <c r="BK1243"/>
  <c r="BK1229"/>
  <c r="J1195"/>
  <c r="BK1187"/>
  <c r="J1161"/>
  <c r="J1114"/>
  <c r="J1086"/>
  <c r="J1061"/>
  <c r="BK1023"/>
  <c r="BK1013"/>
  <c r="BK1006"/>
  <c r="J991"/>
  <c r="J965"/>
  <c r="BK951"/>
  <c r="J926"/>
  <c r="J833"/>
  <c r="BK814"/>
  <c r="BK791"/>
  <c r="BK760"/>
  <c r="J725"/>
  <c r="BK707"/>
  <c r="J661"/>
  <c r="J636"/>
  <c r="BK615"/>
  <c r="BK590"/>
  <c r="BK584"/>
  <c r="BK564"/>
  <c r="J539"/>
  <c r="J333"/>
  <c r="J319"/>
  <c r="BK300"/>
  <c r="J264"/>
  <c r="J253"/>
  <c r="J231"/>
  <c r="J210"/>
  <c r="BK175"/>
  <c r="J155"/>
  <c r="J123"/>
  <c i="6" r="J94"/>
  <c i="5" r="J363"/>
  <c r="J349"/>
  <c r="J333"/>
  <c r="J321"/>
  <c r="BK307"/>
  <c r="BK285"/>
  <c r="BK273"/>
  <c r="J249"/>
  <c r="J233"/>
  <c r="BK223"/>
  <c r="J215"/>
  <c r="J166"/>
  <c r="J143"/>
  <c r="J123"/>
  <c r="BK107"/>
  <c i="4" r="J166"/>
  <c r="J151"/>
  <c r="J143"/>
  <c r="J127"/>
  <c r="BK113"/>
  <c r="J103"/>
  <c i="3" r="BK169"/>
  <c r="BK138"/>
  <c r="J120"/>
  <c i="2" r="BK1774"/>
  <c r="BK1722"/>
  <c r="BK1680"/>
  <c r="J1628"/>
  <c r="J1610"/>
  <c r="BK1594"/>
  <c r="J1564"/>
  <c r="J1552"/>
  <c r="BK1544"/>
  <c r="J1532"/>
  <c r="J1518"/>
  <c r="J1501"/>
  <c r="J1482"/>
  <c r="BK1471"/>
  <c r="J1461"/>
  <c r="J1430"/>
  <c r="J1413"/>
  <c r="J1392"/>
  <c r="J1373"/>
  <c r="J1333"/>
  <c r="BK1321"/>
  <c r="J1280"/>
  <c r="BK1240"/>
  <c r="J1219"/>
  <c r="BK1201"/>
  <c r="J1177"/>
  <c r="J1139"/>
  <c r="J1123"/>
  <c r="BK1105"/>
  <c r="J1079"/>
  <c r="J1020"/>
  <c r="BK973"/>
  <c r="J951"/>
  <c r="BK917"/>
  <c r="J882"/>
  <c r="BK840"/>
  <c r="J831"/>
  <c r="J760"/>
  <c r="J727"/>
  <c r="BK661"/>
  <c r="J646"/>
  <c r="J617"/>
  <c r="BK602"/>
  <c r="J576"/>
  <c r="J560"/>
  <c r="BK533"/>
  <c r="BK307"/>
  <c r="J289"/>
  <c r="BK253"/>
  <c r="J234"/>
  <c r="BK216"/>
  <c r="BK185"/>
  <c r="BK173"/>
  <c r="BK168"/>
  <c r="J151"/>
  <c r="J113"/>
  <c l="1" r="R112"/>
  <c r="BK154"/>
  <c r="J154"/>
  <c r="J63"/>
  <c r="BK230"/>
  <c r="J230"/>
  <c r="J64"/>
  <c r="R340"/>
  <c r="R919"/>
  <c r="R663"/>
  <c r="R960"/>
  <c r="BK980"/>
  <c r="BK1002"/>
  <c r="J1002"/>
  <c r="J72"/>
  <c r="T1025"/>
  <c r="T1109"/>
  <c r="R1203"/>
  <c r="BK1305"/>
  <c r="J1305"/>
  <c r="J76"/>
  <c r="BK1372"/>
  <c r="J1372"/>
  <c r="J77"/>
  <c r="BK1408"/>
  <c r="J1408"/>
  <c r="J78"/>
  <c r="T1452"/>
  <c r="R1511"/>
  <c r="R1656"/>
  <c r="T1697"/>
  <c r="R1704"/>
  <c r="P1750"/>
  <c r="P1785"/>
  <c r="R1803"/>
  <c r="T1816"/>
  <c i="3" r="BK98"/>
  <c r="R113"/>
  <c r="R148"/>
  <c r="R162"/>
  <c r="T176"/>
  <c r="R185"/>
  <c i="4" r="BK94"/>
  <c r="P161"/>
  <c i="5" r="BK98"/>
  <c r="BK161"/>
  <c r="J161"/>
  <c r="J69"/>
  <c r="BK210"/>
  <c r="J210"/>
  <c r="J70"/>
  <c r="BK251"/>
  <c r="J251"/>
  <c r="J71"/>
  <c r="P272"/>
  <c r="T371"/>
  <c i="6" r="BK89"/>
  <c r="BK88"/>
  <c r="BK87"/>
  <c r="J87"/>
  <c i="2" r="BK112"/>
  <c r="J112"/>
  <c r="J61"/>
  <c r="T154"/>
  <c r="P230"/>
  <c r="BK340"/>
  <c r="J340"/>
  <c r="J65"/>
  <c r="BK919"/>
  <c r="J919"/>
  <c r="J67"/>
  <c r="BK960"/>
  <c r="J960"/>
  <c r="J68"/>
  <c r="T980"/>
  <c r="P1002"/>
  <c r="P1025"/>
  <c r="BK1109"/>
  <c r="J1109"/>
  <c r="J74"/>
  <c r="T1203"/>
  <c r="R1305"/>
  <c r="T1372"/>
  <c r="R1408"/>
  <c r="P1452"/>
  <c r="T1511"/>
  <c r="P1656"/>
  <c r="P1697"/>
  <c r="T1704"/>
  <c r="T1750"/>
  <c r="R1785"/>
  <c r="P1803"/>
  <c r="R1816"/>
  <c i="3" r="T98"/>
  <c r="BK113"/>
  <c r="J113"/>
  <c r="J67"/>
  <c r="BK148"/>
  <c r="J148"/>
  <c r="J68"/>
  <c r="T162"/>
  <c r="R176"/>
  <c r="T185"/>
  <c i="4" r="R94"/>
  <c r="R161"/>
  <c i="5" r="P98"/>
  <c r="T161"/>
  <c r="P210"/>
  <c r="P251"/>
  <c r="T272"/>
  <c r="R371"/>
  <c i="6" r="P89"/>
  <c r="P88"/>
  <c r="P87"/>
  <c i="1" r="AU61"/>
  <c i="2" r="P112"/>
  <c r="R154"/>
  <c r="T230"/>
  <c r="T340"/>
  <c r="P919"/>
  <c r="P663"/>
  <c r="T960"/>
  <c r="R980"/>
  <c r="R1002"/>
  <c r="BK1025"/>
  <c r="J1025"/>
  <c r="J73"/>
  <c r="R1109"/>
  <c r="BK1203"/>
  <c r="J1203"/>
  <c r="J75"/>
  <c r="P1305"/>
  <c r="P1372"/>
  <c r="T1408"/>
  <c r="R1452"/>
  <c r="P1511"/>
  <c r="T1656"/>
  <c r="R1697"/>
  <c r="P1704"/>
  <c r="R1750"/>
  <c r="T1785"/>
  <c r="T1803"/>
  <c r="P1816"/>
  <c i="3" r="P98"/>
  <c r="P113"/>
  <c r="T148"/>
  <c r="BK162"/>
  <c r="BK176"/>
  <c r="J176"/>
  <c r="J73"/>
  <c r="BK185"/>
  <c r="J185"/>
  <c r="J74"/>
  <c i="4" r="T94"/>
  <c r="T93"/>
  <c r="T161"/>
  <c i="5" r="T98"/>
  <c r="R161"/>
  <c r="R210"/>
  <c r="T251"/>
  <c r="BK272"/>
  <c r="J272"/>
  <c r="J72"/>
  <c r="BK371"/>
  <c r="J371"/>
  <c r="J73"/>
  <c i="6" r="R89"/>
  <c r="R88"/>
  <c r="R87"/>
  <c i="2" r="T112"/>
  <c r="P154"/>
  <c r="R230"/>
  <c r="P340"/>
  <c r="T919"/>
  <c r="T663"/>
  <c r="P960"/>
  <c r="P980"/>
  <c r="T1002"/>
  <c r="R1025"/>
  <c r="P1109"/>
  <c r="P1203"/>
  <c r="T1305"/>
  <c r="R1372"/>
  <c r="P1408"/>
  <c r="BK1452"/>
  <c r="J1452"/>
  <c r="J79"/>
  <c r="BK1511"/>
  <c r="J1511"/>
  <c r="J80"/>
  <c r="BK1656"/>
  <c r="J1656"/>
  <c r="J81"/>
  <c r="BK1697"/>
  <c r="J1697"/>
  <c r="J82"/>
  <c r="BK1704"/>
  <c r="J1704"/>
  <c r="J83"/>
  <c r="BK1750"/>
  <c r="J1750"/>
  <c r="J84"/>
  <c r="BK1785"/>
  <c r="J1785"/>
  <c r="J85"/>
  <c r="BK1803"/>
  <c r="J1803"/>
  <c r="J86"/>
  <c r="BK1816"/>
  <c r="J1816"/>
  <c r="J87"/>
  <c i="3" r="R98"/>
  <c r="R97"/>
  <c r="T113"/>
  <c r="P148"/>
  <c r="P162"/>
  <c r="P176"/>
  <c r="P185"/>
  <c i="4" r="P94"/>
  <c r="P93"/>
  <c i="1" r="AU59"/>
  <c i="4" r="BK161"/>
  <c r="J161"/>
  <c r="J69"/>
  <c i="5" r="R98"/>
  <c r="P161"/>
  <c r="T210"/>
  <c r="R251"/>
  <c r="R272"/>
  <c r="P371"/>
  <c i="6" r="T89"/>
  <c r="T88"/>
  <c r="T87"/>
  <c i="2" r="J104"/>
  <c r="BE115"/>
  <c r="BE121"/>
  <c r="BE128"/>
  <c r="BE131"/>
  <c r="BE136"/>
  <c r="BE142"/>
  <c r="BE175"/>
  <c r="BE228"/>
  <c r="BE239"/>
  <c r="BE246"/>
  <c r="BE249"/>
  <c r="BE251"/>
  <c r="BE261"/>
  <c r="BE266"/>
  <c r="BE269"/>
  <c r="BE280"/>
  <c r="BE283"/>
  <c r="BE310"/>
  <c r="BE319"/>
  <c r="BE325"/>
  <c r="BE551"/>
  <c r="BE554"/>
  <c r="BE568"/>
  <c r="BE578"/>
  <c r="BE582"/>
  <c r="BE588"/>
  <c r="BE592"/>
  <c r="BE607"/>
  <c r="BE619"/>
  <c r="BE622"/>
  <c r="BE631"/>
  <c r="BE638"/>
  <c r="BE649"/>
  <c r="BE664"/>
  <c r="BE669"/>
  <c r="BE697"/>
  <c r="BE714"/>
  <c r="BE717"/>
  <c r="BE722"/>
  <c r="BE729"/>
  <c r="BE735"/>
  <c r="BE752"/>
  <c r="BE780"/>
  <c r="BE786"/>
  <c r="BE791"/>
  <c r="BE797"/>
  <c r="BE822"/>
  <c r="BE825"/>
  <c r="BE850"/>
  <c r="BE865"/>
  <c r="BE923"/>
  <c r="BE954"/>
  <c r="BE957"/>
  <c r="BE963"/>
  <c r="BE981"/>
  <c r="BE985"/>
  <c r="BE988"/>
  <c r="BE1000"/>
  <c r="BE1006"/>
  <c r="BE1011"/>
  <c r="BE1013"/>
  <c r="BE1034"/>
  <c r="BE1082"/>
  <c r="BE1084"/>
  <c r="BE1090"/>
  <c r="BE1094"/>
  <c r="BE1147"/>
  <c r="BE1150"/>
  <c r="BE1157"/>
  <c r="BE1161"/>
  <c r="BE1167"/>
  <c r="BE1180"/>
  <c r="BE1187"/>
  <c r="BE1234"/>
  <c r="BE1269"/>
  <c r="BE1280"/>
  <c r="BE1288"/>
  <c r="BE1306"/>
  <c r="BE1336"/>
  <c r="BE1339"/>
  <c r="BE1357"/>
  <c r="BE1368"/>
  <c r="BE1377"/>
  <c r="BE1385"/>
  <c r="BE1387"/>
  <c r="BE1395"/>
  <c r="BE1399"/>
  <c r="BE1409"/>
  <c r="BE1425"/>
  <c r="BE1436"/>
  <c r="BE1442"/>
  <c r="BE1453"/>
  <c r="BE1469"/>
  <c r="BE1495"/>
  <c r="BE1501"/>
  <c r="BE1503"/>
  <c r="BE1522"/>
  <c r="BE1534"/>
  <c r="BE1556"/>
  <c r="BE1600"/>
  <c r="BE1614"/>
  <c r="BE1620"/>
  <c r="BE1622"/>
  <c r="BE1630"/>
  <c r="BE1632"/>
  <c r="BE1638"/>
  <c r="BE1640"/>
  <c r="BE1642"/>
  <c r="BE1644"/>
  <c r="BE1646"/>
  <c r="BE1654"/>
  <c r="BE1659"/>
  <c r="BE1666"/>
  <c r="BE1670"/>
  <c r="BE1677"/>
  <c r="BE1683"/>
  <c r="BE1705"/>
  <c r="BE1713"/>
  <c r="BE1716"/>
  <c r="BE1725"/>
  <c r="BE1728"/>
  <c r="BE1734"/>
  <c r="BE1739"/>
  <c r="BE1748"/>
  <c i="3" r="F59"/>
  <c r="BE99"/>
  <c r="BE131"/>
  <c r="BE156"/>
  <c r="BE159"/>
  <c r="BE177"/>
  <c r="BK109"/>
  <c r="J109"/>
  <c r="J66"/>
  <c i="4" r="E79"/>
  <c r="F90"/>
  <c r="BE95"/>
  <c r="BE99"/>
  <c r="BE119"/>
  <c r="BE127"/>
  <c r="BE147"/>
  <c r="BE149"/>
  <c r="BE155"/>
  <c r="BE157"/>
  <c r="BE164"/>
  <c i="5" r="F63"/>
  <c r="BE103"/>
  <c r="BE111"/>
  <c r="BE113"/>
  <c r="BE121"/>
  <c r="BE123"/>
  <c r="BE133"/>
  <c r="BE141"/>
  <c r="BE149"/>
  <c r="BE151"/>
  <c r="BE166"/>
  <c r="BE184"/>
  <c r="BE190"/>
  <c r="BE202"/>
  <c r="BE211"/>
  <c r="BE221"/>
  <c r="BE227"/>
  <c r="BE237"/>
  <c r="BE239"/>
  <c r="BE264"/>
  <c r="BE266"/>
  <c r="BE268"/>
  <c r="BE293"/>
  <c r="BE297"/>
  <c r="BE301"/>
  <c r="BE313"/>
  <c r="BE327"/>
  <c r="BE335"/>
  <c r="BE357"/>
  <c r="BE367"/>
  <c i="6" r="F59"/>
  <c r="BE90"/>
  <c r="BE92"/>
  <c i="2" r="E100"/>
  <c r="BE118"/>
  <c r="BE133"/>
  <c r="BE139"/>
  <c r="BE144"/>
  <c r="BE160"/>
  <c r="BE171"/>
  <c r="BE193"/>
  <c r="BE234"/>
  <c r="BE241"/>
  <c r="BE277"/>
  <c r="BE289"/>
  <c r="BE322"/>
  <c r="BE351"/>
  <c r="BE354"/>
  <c r="BE516"/>
  <c r="BE529"/>
  <c r="BE542"/>
  <c r="BE560"/>
  <c r="BE566"/>
  <c r="BE576"/>
  <c r="BE599"/>
  <c r="BE604"/>
  <c r="BE617"/>
  <c r="BE643"/>
  <c r="BE655"/>
  <c r="BE667"/>
  <c r="BE671"/>
  <c r="BE720"/>
  <c r="BE727"/>
  <c r="BE738"/>
  <c r="BE746"/>
  <c r="BE777"/>
  <c r="BE840"/>
  <c r="BE856"/>
  <c r="BE858"/>
  <c r="BE868"/>
  <c r="BE882"/>
  <c r="BE908"/>
  <c r="BE932"/>
  <c r="BE973"/>
  <c r="BE993"/>
  <c r="BE1070"/>
  <c r="BE1088"/>
  <c r="BE1097"/>
  <c r="BE1101"/>
  <c r="BE1105"/>
  <c r="BE1117"/>
  <c r="BE1125"/>
  <c r="BE1133"/>
  <c r="BE1142"/>
  <c r="BE1155"/>
  <c r="BE1177"/>
  <c r="BE1182"/>
  <c r="BE1185"/>
  <c r="BE1198"/>
  <c r="BE1204"/>
  <c r="BE1219"/>
  <c r="BE1221"/>
  <c r="BE1227"/>
  <c r="BE1231"/>
  <c r="BE1276"/>
  <c r="BE1292"/>
  <c r="BE1295"/>
  <c r="BE1303"/>
  <c r="BE1309"/>
  <c r="BE1314"/>
  <c r="BE1330"/>
  <c r="BE1355"/>
  <c r="BE1373"/>
  <c r="BE1389"/>
  <c r="BE1401"/>
  <c r="BE1411"/>
  <c r="BE1416"/>
  <c r="BE1423"/>
  <c r="BE1439"/>
  <c r="BE1450"/>
  <c r="BE1459"/>
  <c r="BE1467"/>
  <c r="BE1475"/>
  <c r="BE1477"/>
  <c r="BE1479"/>
  <c r="BE1482"/>
  <c r="BE1488"/>
  <c r="BE1493"/>
  <c r="BE1507"/>
  <c r="BE1516"/>
  <c r="BE1520"/>
  <c r="BE1524"/>
  <c r="BE1526"/>
  <c r="BE1542"/>
  <c r="BE1544"/>
  <c r="BE1548"/>
  <c r="BE1550"/>
  <c r="BE1564"/>
  <c r="BE1566"/>
  <c r="BE1570"/>
  <c r="BE1572"/>
  <c r="BE1576"/>
  <c r="BE1578"/>
  <c r="BE1582"/>
  <c r="BE1594"/>
  <c r="BE1598"/>
  <c r="BE1612"/>
  <c r="BE1624"/>
  <c r="BE1648"/>
  <c r="BE1664"/>
  <c r="BE1688"/>
  <c r="BE1694"/>
  <c r="BE1710"/>
  <c r="BE1731"/>
  <c r="BE1768"/>
  <c r="BE1774"/>
  <c r="BE1777"/>
  <c r="BE1786"/>
  <c r="BE1792"/>
  <c r="BE1795"/>
  <c r="BE1798"/>
  <c r="BE1800"/>
  <c r="BE1804"/>
  <c r="BE1810"/>
  <c r="BE1813"/>
  <c r="BE1817"/>
  <c r="BE1820"/>
  <c r="BE1822"/>
  <c r="BE1824"/>
  <c r="BE1831"/>
  <c r="BE1833"/>
  <c r="BE1835"/>
  <c r="BE1838"/>
  <c r="BE1843"/>
  <c r="BK150"/>
  <c r="J150"/>
  <c r="J62"/>
  <c r="BK976"/>
  <c r="J976"/>
  <c r="J69"/>
  <c i="3" r="E50"/>
  <c r="J90"/>
  <c r="BE105"/>
  <c r="BE110"/>
  <c r="BE114"/>
  <c r="BE117"/>
  <c r="BE149"/>
  <c r="BE151"/>
  <c r="BE167"/>
  <c r="BE180"/>
  <c r="BE183"/>
  <c r="BK158"/>
  <c r="J158"/>
  <c r="J69"/>
  <c i="4" r="J87"/>
  <c r="BE109"/>
  <c r="BE117"/>
  <c r="BE133"/>
  <c i="5" r="BE105"/>
  <c r="BE115"/>
  <c r="BE135"/>
  <c r="BE145"/>
  <c r="BE147"/>
  <c r="BE155"/>
  <c r="BE162"/>
  <c r="BE172"/>
  <c r="BE196"/>
  <c r="BE208"/>
  <c r="BE217"/>
  <c r="BE223"/>
  <c r="BE231"/>
  <c r="BE247"/>
  <c r="BE249"/>
  <c r="BE270"/>
  <c r="BE273"/>
  <c r="BE285"/>
  <c r="BE287"/>
  <c r="BE289"/>
  <c r="BE299"/>
  <c r="BE303"/>
  <c r="BE317"/>
  <c r="BE323"/>
  <c r="BE329"/>
  <c r="BE331"/>
  <c r="BE333"/>
  <c r="BE341"/>
  <c r="BE345"/>
  <c r="BE365"/>
  <c r="BE369"/>
  <c r="BE372"/>
  <c i="6" r="J81"/>
  <c r="BE94"/>
  <c r="BE96"/>
  <c i="2" r="F107"/>
  <c r="BE113"/>
  <c r="BE123"/>
  <c r="BE147"/>
  <c r="BE151"/>
  <c r="BE155"/>
  <c r="BE165"/>
  <c r="BE173"/>
  <c r="BE177"/>
  <c r="BE180"/>
  <c r="BE185"/>
  <c r="BE187"/>
  <c r="BE196"/>
  <c r="BE198"/>
  <c r="BE210"/>
  <c r="BE231"/>
  <c r="BE256"/>
  <c r="BE258"/>
  <c r="BE264"/>
  <c r="BE292"/>
  <c r="BE304"/>
  <c r="BE327"/>
  <c r="BE331"/>
  <c r="BE338"/>
  <c r="BE359"/>
  <c r="BE519"/>
  <c r="BE539"/>
  <c r="BE546"/>
  <c r="BE556"/>
  <c r="BE558"/>
  <c r="BE562"/>
  <c r="BE570"/>
  <c r="BE574"/>
  <c r="BE584"/>
  <c r="BE628"/>
  <c r="BE634"/>
  <c r="BE636"/>
  <c r="BE646"/>
  <c r="BE661"/>
  <c r="BE674"/>
  <c r="BE707"/>
  <c r="BE710"/>
  <c r="BE725"/>
  <c r="BE743"/>
  <c r="BE767"/>
  <c r="BE789"/>
  <c r="BE803"/>
  <c r="BE814"/>
  <c r="BE831"/>
  <c r="BE833"/>
  <c r="BE842"/>
  <c r="BE863"/>
  <c r="BE871"/>
  <c r="BE917"/>
  <c r="BE929"/>
  <c r="BE935"/>
  <c r="BE938"/>
  <c r="BE951"/>
  <c r="BE965"/>
  <c r="BE970"/>
  <c r="BE991"/>
  <c r="BE996"/>
  <c r="BE1016"/>
  <c r="BE1020"/>
  <c r="BE1050"/>
  <c r="BE1061"/>
  <c r="BE1064"/>
  <c r="BE1092"/>
  <c r="BE1114"/>
  <c r="BE1123"/>
  <c r="BE1159"/>
  <c r="BE1164"/>
  <c r="BE1174"/>
  <c r="BE1193"/>
  <c r="BE1195"/>
  <c r="BE1201"/>
  <c r="BE1224"/>
  <c r="BE1229"/>
  <c r="BE1237"/>
  <c r="BE1240"/>
  <c r="BE1256"/>
  <c r="BE1258"/>
  <c r="BE1261"/>
  <c r="BE1265"/>
  <c r="BE1284"/>
  <c r="BE1321"/>
  <c r="BE1324"/>
  <c r="BE1341"/>
  <c r="BE1344"/>
  <c r="BE1350"/>
  <c r="BE1362"/>
  <c r="BE1379"/>
  <c r="BE1383"/>
  <c r="BE1427"/>
  <c r="BE1430"/>
  <c r="BE1433"/>
  <c r="BE1457"/>
  <c r="BE1461"/>
  <c r="BE1473"/>
  <c r="BE1485"/>
  <c r="BE1491"/>
  <c r="BE1499"/>
  <c r="BE1512"/>
  <c r="BE1518"/>
  <c r="BE1528"/>
  <c r="BE1530"/>
  <c r="BE1532"/>
  <c r="BE1540"/>
  <c r="BE1552"/>
  <c r="BE1568"/>
  <c r="BE1574"/>
  <c r="BE1580"/>
  <c r="BE1584"/>
  <c r="BE1590"/>
  <c r="BE1596"/>
  <c r="BE1602"/>
  <c r="BE1606"/>
  <c r="BE1610"/>
  <c r="BE1618"/>
  <c r="BE1650"/>
  <c r="BE1652"/>
  <c r="BE1657"/>
  <c r="BE1680"/>
  <c r="BE1691"/>
  <c r="BE1698"/>
  <c r="BE1701"/>
  <c r="BE1722"/>
  <c r="BE1737"/>
  <c r="BE1742"/>
  <c r="BE1745"/>
  <c r="BE1751"/>
  <c r="BE1771"/>
  <c r="BE1779"/>
  <c r="BE1782"/>
  <c i="3" r="BE127"/>
  <c r="BE129"/>
  <c r="BE135"/>
  <c r="BE153"/>
  <c r="BE163"/>
  <c r="BE165"/>
  <c r="BE174"/>
  <c r="BK173"/>
  <c r="J173"/>
  <c r="J72"/>
  <c i="4" r="BE105"/>
  <c r="BE107"/>
  <c r="BE111"/>
  <c r="BE113"/>
  <c r="BE115"/>
  <c r="BE125"/>
  <c r="BE131"/>
  <c r="BE137"/>
  <c r="BE143"/>
  <c r="BE153"/>
  <c r="BE159"/>
  <c r="BE162"/>
  <c r="BE166"/>
  <c r="BE168"/>
  <c r="BE170"/>
  <c i="5" r="E52"/>
  <c r="J91"/>
  <c r="BE99"/>
  <c r="BE101"/>
  <c r="BE107"/>
  <c r="BE129"/>
  <c r="BE137"/>
  <c r="BE139"/>
  <c r="BE143"/>
  <c r="BE157"/>
  <c r="BE159"/>
  <c r="BE168"/>
  <c r="BE178"/>
  <c r="BE219"/>
  <c r="BE225"/>
  <c r="BE229"/>
  <c r="BE235"/>
  <c r="BE243"/>
  <c r="BE252"/>
  <c r="BE275"/>
  <c r="BE283"/>
  <c r="BE291"/>
  <c r="BE295"/>
  <c r="BE307"/>
  <c r="BE311"/>
  <c r="BE315"/>
  <c r="BE339"/>
  <c r="BE343"/>
  <c r="BE349"/>
  <c r="BE355"/>
  <c r="BE374"/>
  <c r="BE376"/>
  <c r="BE378"/>
  <c i="6" r="E50"/>
  <c i="2" r="BE168"/>
  <c r="BE183"/>
  <c r="BE190"/>
  <c r="BE204"/>
  <c r="BE216"/>
  <c r="BE218"/>
  <c r="BE221"/>
  <c r="BE243"/>
  <c r="BE253"/>
  <c r="BE286"/>
  <c r="BE300"/>
  <c r="BE307"/>
  <c r="BE313"/>
  <c r="BE329"/>
  <c r="BE333"/>
  <c r="BE336"/>
  <c r="BE341"/>
  <c r="BE483"/>
  <c r="BE506"/>
  <c r="BE533"/>
  <c r="BE564"/>
  <c r="BE572"/>
  <c r="BE580"/>
  <c r="BE586"/>
  <c r="BE590"/>
  <c r="BE594"/>
  <c r="BE602"/>
  <c r="BE610"/>
  <c r="BE615"/>
  <c r="BE641"/>
  <c r="BE652"/>
  <c r="BE659"/>
  <c r="BE704"/>
  <c r="BE732"/>
  <c r="BE741"/>
  <c r="BE749"/>
  <c r="BE760"/>
  <c r="BE809"/>
  <c r="BE818"/>
  <c r="BE828"/>
  <c r="BE835"/>
  <c r="BE837"/>
  <c r="BE860"/>
  <c r="BE878"/>
  <c r="BE910"/>
  <c r="BE912"/>
  <c r="BE920"/>
  <c r="BE926"/>
  <c r="BE942"/>
  <c r="BE961"/>
  <c r="BE968"/>
  <c r="BE977"/>
  <c r="BE1003"/>
  <c r="BE1008"/>
  <c r="BE1023"/>
  <c r="BE1026"/>
  <c r="BE1037"/>
  <c r="BE1067"/>
  <c r="BE1079"/>
  <c r="BE1086"/>
  <c r="BE1107"/>
  <c r="BE1110"/>
  <c r="BE1120"/>
  <c r="BE1127"/>
  <c r="BE1139"/>
  <c r="BE1145"/>
  <c r="BE1152"/>
  <c r="BE1189"/>
  <c r="BE1191"/>
  <c r="BE1210"/>
  <c r="BE1216"/>
  <c r="BE1243"/>
  <c r="BE1298"/>
  <c r="BE1333"/>
  <c r="BE1360"/>
  <c r="BE1370"/>
  <c r="BE1375"/>
  <c r="BE1381"/>
  <c r="BE1392"/>
  <c r="BE1397"/>
  <c r="BE1403"/>
  <c r="BE1406"/>
  <c r="BE1413"/>
  <c r="BE1418"/>
  <c r="BE1421"/>
  <c r="BE1448"/>
  <c r="BE1455"/>
  <c r="BE1463"/>
  <c r="BE1465"/>
  <c r="BE1471"/>
  <c r="BE1497"/>
  <c r="BE1505"/>
  <c r="BE1509"/>
  <c r="BE1514"/>
  <c r="BE1536"/>
  <c r="BE1538"/>
  <c r="BE1546"/>
  <c r="BE1558"/>
  <c r="BE1560"/>
  <c r="BE1562"/>
  <c r="BE1586"/>
  <c r="BE1588"/>
  <c r="BE1592"/>
  <c r="BE1604"/>
  <c r="BE1608"/>
  <c r="BE1616"/>
  <c r="BE1626"/>
  <c r="BE1628"/>
  <c r="BE1634"/>
  <c r="BE1636"/>
  <c r="BE1708"/>
  <c r="BE1753"/>
  <c r="BE1789"/>
  <c r="BK663"/>
  <c r="J663"/>
  <c r="J66"/>
  <c r="BK1837"/>
  <c r="J1837"/>
  <c r="J88"/>
  <c r="BK1842"/>
  <c r="J1842"/>
  <c r="J90"/>
  <c i="3" r="BE101"/>
  <c r="BE120"/>
  <c r="BE138"/>
  <c r="BE169"/>
  <c r="BE171"/>
  <c r="BE186"/>
  <c r="BE188"/>
  <c i="4" r="BE97"/>
  <c r="BE101"/>
  <c r="BE103"/>
  <c r="BE121"/>
  <c r="BE123"/>
  <c r="BE129"/>
  <c r="BE135"/>
  <c r="BE139"/>
  <c r="BE141"/>
  <c r="BE145"/>
  <c r="BE151"/>
  <c i="5" r="BE109"/>
  <c r="BE117"/>
  <c r="BE119"/>
  <c r="BE125"/>
  <c r="BE127"/>
  <c r="BE131"/>
  <c r="BE153"/>
  <c r="BE164"/>
  <c r="BE170"/>
  <c r="BE213"/>
  <c r="BE215"/>
  <c r="BE233"/>
  <c r="BE241"/>
  <c r="BE245"/>
  <c r="BE254"/>
  <c r="BE256"/>
  <c r="BE258"/>
  <c r="BE260"/>
  <c r="BE262"/>
  <c r="BE277"/>
  <c r="BE279"/>
  <c r="BE281"/>
  <c r="BE305"/>
  <c r="BE309"/>
  <c r="BE319"/>
  <c r="BE321"/>
  <c r="BE325"/>
  <c r="BE337"/>
  <c r="BE347"/>
  <c r="BE351"/>
  <c r="BE353"/>
  <c r="BE359"/>
  <c r="BE361"/>
  <c r="BE363"/>
  <c i="6" r="BE98"/>
  <c i="3" r="F37"/>
  <c i="1" r="BB57"/>
  <c i="6" r="J36"/>
  <c i="1" r="AW61"/>
  <c i="6" r="F39"/>
  <c i="1" r="BD61"/>
  <c i="5" r="F38"/>
  <c i="1" r="BA60"/>
  <c i="4" r="F41"/>
  <c i="1" r="BD59"/>
  <c i="5" r="F41"/>
  <c i="1" r="BD60"/>
  <c i="2" r="F35"/>
  <c i="1" r="BB56"/>
  <c i="2" r="F34"/>
  <c i="1" r="BA56"/>
  <c i="5" r="J38"/>
  <c i="1" r="AW60"/>
  <c i="2" r="F37"/>
  <c i="1" r="BD56"/>
  <c i="4" r="F38"/>
  <c i="1" r="BA59"/>
  <c i="3" r="F36"/>
  <c i="1" r="BA57"/>
  <c i="5" r="F40"/>
  <c i="1" r="BC60"/>
  <c i="3" r="F39"/>
  <c i="1" r="BD57"/>
  <c i="4" r="J38"/>
  <c i="1" r="AW59"/>
  <c i="5" r="F39"/>
  <c i="1" r="BB60"/>
  <c i="3" r="F38"/>
  <c i="1" r="BC57"/>
  <c i="4" r="F40"/>
  <c i="1" r="BC59"/>
  <c i="6" r="F36"/>
  <c i="1" r="BA61"/>
  <c i="6" r="F37"/>
  <c i="1" r="BB61"/>
  <c r="AS55"/>
  <c r="AS54"/>
  <c i="6" r="F38"/>
  <c i="1" r="BC61"/>
  <c i="6" r="J32"/>
  <c i="1" r="AG61"/>
  <c i="2" r="J34"/>
  <c i="1" r="AW56"/>
  <c i="4" r="F39"/>
  <c i="1" r="BB59"/>
  <c i="2" r="F36"/>
  <c i="1" r="BC56"/>
  <c i="3" r="J36"/>
  <c i="1" r="AW57"/>
  <c i="3" l="1" r="P161"/>
  <c i="5" r="T97"/>
  <c i="3" r="BK161"/>
  <c r="J161"/>
  <c r="J70"/>
  <c r="P97"/>
  <c r="P96"/>
  <c i="1" r="AU57"/>
  <c i="5" r="BK97"/>
  <c r="J97"/>
  <c i="4" r="BK93"/>
  <c r="J93"/>
  <c r="J67"/>
  <c i="5" r="R97"/>
  <c r="P97"/>
  <c i="1" r="AU60"/>
  <c i="4" r="R93"/>
  <c i="3" r="R161"/>
  <c r="R96"/>
  <c r="BK97"/>
  <c r="BK96"/>
  <c r="J96"/>
  <c i="2" r="R111"/>
  <c i="3" r="T161"/>
  <c r="T97"/>
  <c r="T96"/>
  <c i="2" r="T979"/>
  <c r="P979"/>
  <c r="T111"/>
  <c r="R979"/>
  <c r="P111"/>
  <c r="P110"/>
  <c i="1" r="AU56"/>
  <c i="2" r="BK979"/>
  <c r="J979"/>
  <c r="J70"/>
  <c r="J980"/>
  <c r="J71"/>
  <c i="3" r="J98"/>
  <c r="J65"/>
  <c i="4" r="J94"/>
  <c r="J68"/>
  <c i="5" r="J98"/>
  <c r="J68"/>
  <c i="6" r="J88"/>
  <c r="J64"/>
  <c r="J89"/>
  <c r="J65"/>
  <c i="2" r="BK111"/>
  <c r="J111"/>
  <c r="J60"/>
  <c i="3" r="J162"/>
  <c r="J71"/>
  <c i="6" r="J63"/>
  <c i="2" r="BK1841"/>
  <c r="J1841"/>
  <c r="J89"/>
  <c i="1" r="AU58"/>
  <c i="3" r="F35"/>
  <c i="1" r="AZ57"/>
  <c i="5" r="J37"/>
  <c i="1" r="AV60"/>
  <c r="AT60"/>
  <c i="4" r="J37"/>
  <c i="1" r="AV59"/>
  <c r="AT59"/>
  <c r="BB58"/>
  <c r="AX58"/>
  <c r="BD58"/>
  <c r="BA58"/>
  <c r="AW58"/>
  <c i="5" r="F37"/>
  <c i="1" r="AZ60"/>
  <c i="2" r="J33"/>
  <c i="1" r="AV56"/>
  <c r="AT56"/>
  <c i="3" r="J32"/>
  <c i="1" r="AG57"/>
  <c i="5" r="J34"/>
  <c i="1" r="AG60"/>
  <c i="6" r="J35"/>
  <c i="1" r="AV61"/>
  <c r="AT61"/>
  <c r="BC58"/>
  <c r="AY58"/>
  <c i="3" r="J35"/>
  <c i="1" r="AV57"/>
  <c r="AT57"/>
  <c i="6" r="F35"/>
  <c i="1" r="AZ61"/>
  <c i="4" r="F37"/>
  <c i="1" r="AZ59"/>
  <c i="2" r="F33"/>
  <c i="1" r="AZ56"/>
  <c i="2" l="1" r="R110"/>
  <c r="T110"/>
  <c i="3" r="J41"/>
  <c i="5" r="J43"/>
  <c i="3" r="J63"/>
  <c r="J97"/>
  <c r="J64"/>
  <c i="5" r="J67"/>
  <c i="6" r="J41"/>
  <c i="2" r="BK110"/>
  <c r="J110"/>
  <c r="J59"/>
  <c i="1" r="AN61"/>
  <c r="AN57"/>
  <c r="AN60"/>
  <c r="BD55"/>
  <c r="BD54"/>
  <c r="W33"/>
  <c r="BC55"/>
  <c r="AY55"/>
  <c i="4" r="J34"/>
  <c i="1" r="AG59"/>
  <c r="AN59"/>
  <c r="BB55"/>
  <c r="AX55"/>
  <c r="BA55"/>
  <c r="BA54"/>
  <c r="W30"/>
  <c r="AU55"/>
  <c r="AU54"/>
  <c r="AZ58"/>
  <c r="AV58"/>
  <c r="AT58"/>
  <c i="4" l="1" r="J43"/>
  <c i="1" r="AZ55"/>
  <c r="AV55"/>
  <c r="BB54"/>
  <c r="W31"/>
  <c i="2" r="J30"/>
  <c i="1" r="AG56"/>
  <c r="AN56"/>
  <c r="AG58"/>
  <c r="AN58"/>
  <c r="AW54"/>
  <c r="AK30"/>
  <c r="AW55"/>
  <c r="BC54"/>
  <c r="AY54"/>
  <c i="2" l="1" r="J39"/>
  <c i="1" r="AT55"/>
  <c r="AG55"/>
  <c r="AG54"/>
  <c r="AZ54"/>
  <c r="AV54"/>
  <c r="AK29"/>
  <c r="AX54"/>
  <c r="W32"/>
  <c l="1" r="AN55"/>
  <c r="AK26"/>
  <c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<sst xmlns="http://schemas.openxmlformats.org/spreadsheetml/2006/main">
  <si>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</si>
  <si>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</si>
  <si>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</si>
  <si>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</si>
  <si>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</si>
  <si>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{b5695f59-e4ca-48fb-a5f9-564053ecb35a}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</si>
  <si>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</si>
  <si>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</si>
  <si>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</si>
  <si>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</si>
  <si>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</si>
  <si>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</si>
  <si>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</si>
  <si>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</si>
  <si>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TENDR_D1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</si>
  <si>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</si>
  <si>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</si>
  <si>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OPAVA ZÁPAD ON - REVITALIZACE</t>
  </si>
  <si>
    <t>KSO:</t>
  </si>
  <si>
    <t>812 51 13</t>
  </si>
  <si>
    <t>CC-CZ:</t>
  </si>
  <si>
    <t>1241</t>
  </si>
  <si>
    <t>Místo:</t>
  </si>
  <si>
    <t>Opava</t>
  </si>
  <si>
    <t>Datum:</t>
  </si>
  <si>
    <t>23. 7. 2020</t>
  </si>
  <si>
    <t>Zadavatel:</t>
  </si>
  <si>
    <t>IČ:</t>
  </si>
  <si>
    <t/>
  </si>
  <si>
    <t xml:space="preserve">SPRÁVA ŽELEZNIČNÍ DOPRAVNÍ  CESTY, s.o.</t>
  </si>
  <si>
    <t>DIČ:</t>
  </si>
  <si>
    <t>Uchazeč:</t>
  </si>
  <si>
    <t>Vyplň údaj</t>
  </si>
  <si>
    <t>Projektant:</t>
  </si>
  <si>
    <t>KOHL Architekti,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</si>
  <si>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</si>
  <si>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</si>
  <si>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</si>
  <si>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</si>
  <si>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</si>
  <si>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</si>
  <si>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</si>
  <si>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</si>
  <si>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</si>
  <si>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</si>
  <si>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</si>
  <si>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</si>
  <si>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</si>
  <si>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</si>
  <si>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</si>
  <si>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</si>
  <si>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</si>
  <si>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</si>
  <si>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</si>
  <si>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</si>
  <si>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</si>
  <si>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</si>
  <si>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</si>
  <si>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</si>
  <si>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</si>
  <si>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</si>
  <si>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</si>
  <si>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</si>
  <si>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</si>
  <si>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</si>
  <si>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</si>
  <si>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</si>
  <si>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</si>
  <si>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</si>
  <si>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</si>
  <si>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</si>
  <si>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</si>
  <si>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</si>
  <si>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</si>
  <si>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</si>
  <si>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</si>
  <si>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</si>
  <si>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</si>
  <si>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</si>
  <si>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VÝPRAVNÍ BUDOVA</t>
  </si>
  <si>
    <t>STA</t>
  </si>
  <si>
    <t>1</t>
  </si>
  <si>
    <t>{b3066e8c-a450-4bd5-9b61-3c08fa321f3f}</t>
  </si>
  <si>
    <t>2</t>
  </si>
  <si>
    <t>/</t>
  </si>
  <si>
    <t>Soupis</t>
  </si>
  <si>
    <t>###NOINSERT###</t>
  </si>
  <si>
    <t>110</t>
  </si>
  <si>
    <t>Stavba 1.PP</t>
  </si>
  <si>
    <t>{adb72218-867b-4ef1-983a-b08c6846f273}</t>
  </si>
  <si>
    <t>400</t>
  </si>
  <si>
    <t>ZTI</t>
  </si>
  <si>
    <t>{a8382677-3b90-4f13-97d4-1b123dbff40a}</t>
  </si>
  <si>
    <t>401</t>
  </si>
  <si>
    <t>Kanalizace</t>
  </si>
  <si>
    <t>3</t>
  </si>
  <si>
    <t>{165f13a2-0ad3-4603-8bad-25d6408323f5}</t>
  </si>
  <si>
    <t>402</t>
  </si>
  <si>
    <t>Vodovod</t>
  </si>
  <si>
    <t>{82a39f5f-bc73-412e-a7bb-562f1c6b44eb}</t>
  </si>
  <si>
    <t>950</t>
  </si>
  <si>
    <t>MOBILIÁŘ</t>
  </si>
  <si>
    <t>{3cbaf4b4-281e-4a8b-ab41-fdcd11748390}</t>
  </si>
  <si>
    <t>KRYCÍ LIST SOUPISU PRACÍ</t>
  </si>
  <si>
    <t>Objekt:</t>
  </si>
  <si>
    <t>SO 01 - VÝPRAVNÍ BUDOVA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</si>
  <si>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</si>
  <si>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</si>
  <si>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</si>
  <si>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</si>
  <si>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</si>
  <si>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</si>
  <si>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</si>
  <si>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</si>
  <si>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</si>
  <si>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</si>
  <si>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</si>
  <si>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</si>
  <si>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</si>
  <si>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</si>
  <si>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</si>
  <si>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</si>
  <si>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</si>
  <si>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</si>
  <si>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</si>
  <si>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</si>
  <si>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</si>
  <si>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</si>
  <si>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</si>
  <si>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</si>
  <si>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768.1 - Výplně otvorů</t>
  </si>
  <si>
    <t xml:space="preserve">    771 -   Podlahy z dlaždic</t>
  </si>
  <si>
    <t xml:space="preserve">    775 - Podlahy skládané</t>
  </si>
  <si>
    <t xml:space="preserve">    776 - Podlahy povlakové</t>
  </si>
  <si>
    <t xml:space="preserve">    781 -   Dokončovací práce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</si>
  <si>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</si>
  <si>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</si>
  <si>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</si>
  <si>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789 - Povrchové úpravy ocelových konstrukcí a technologických zařízení</t>
  </si>
  <si>
    <t>M - Práce a dodávky M</t>
  </si>
  <si>
    <t xml:space="preserve">    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</si>
  <si>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</si>
  <si>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</si>
  <si>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</si>
  <si>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</si>
  <si>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</si>
  <si>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</si>
  <si>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</si>
  <si>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</si>
  <si>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</si>
  <si>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</si>
  <si>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</si>
  <si>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</si>
  <si>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</si>
  <si>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</si>
  <si>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</si>
  <si>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</si>
  <si>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</si>
  <si>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</si>
  <si>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</si>
  <si>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</si>
  <si>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</si>
  <si>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2020 02</t>
  </si>
  <si>
    <t>4</t>
  </si>
  <si>
    <t>-855994335</t>
  </si>
  <si>
    <t>PP</t>
  </si>
  <si>
    <t>130001101</t>
  </si>
  <si>
    <t>Příplatek k cenám hloubených vykopávek za ztížení vykopávky v blízkosti podzemního vedení nebo výbušnin pro jakoukoliv třídu horniny</t>
  </si>
  <si>
    <t>m3</t>
  </si>
  <si>
    <t>-1534436318</t>
  </si>
  <si>
    <t>VV</t>
  </si>
  <si>
    <t>300*0,1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</si>
  <si>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</si>
  <si>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</si>
  <si>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>CS ÚRS 2019 01</t>
  </si>
  <si>
    <t>-1623816541</t>
  </si>
  <si>
    <t>(120+30)*2*1*1</t>
  </si>
  <si>
    <t>132212209</t>
  </si>
  <si>
    <t>Hloubení zapažených i nezapažených rýh šířky přes 600 do 2 000 mm ručním nebo pneumatickým nářadím s urovnáním dna do předepsaného profilu a spádu v horninách tř. 3 Příplatek k cenám za lepivost horniny tř. 3</t>
  </si>
  <si>
    <t>-45262614</t>
  </si>
  <si>
    <t>5</t>
  </si>
  <si>
    <t>139711101</t>
  </si>
  <si>
    <t>Vykopávka v uzavřených prostorách s naložením výkopku na dopravní prostředek v hornině tř. 1 až 4</t>
  </si>
  <si>
    <t>-963165430</t>
  </si>
  <si>
    <t>2,5*2*1,5</t>
  </si>
  <si>
    <t>"401" (18+62)*0,4*0,7</t>
  </si>
  <si>
    <t>Součet</t>
  </si>
  <si>
    <t>6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</si>
  <si>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</si>
  <si>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</si>
  <si>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-1106675418</t>
  </si>
  <si>
    <t>29,9*2 "Přepočtené koeficientem množství</t>
  </si>
  <si>
    <t>7</t>
  </si>
  <si>
    <t>162201201</t>
  </si>
  <si>
    <t>Vodorovné přemístění výkopku nebo sypaniny nošením s vyprázdněním nádoby na hromady nebo do dopravního prostředku na vzdálenost do 10 m z horniny tř. 1 až 4</t>
  </si>
  <si>
    <t>522220995</t>
  </si>
  <si>
    <t>8</t>
  </si>
  <si>
    <t>162201209</t>
  </si>
  <si>
    <t>Vodorovné přemístění výkopku nebo sypaniny nošením s vyprázdněním nádoby na hromady nebo do dopravního prostředku na vzdálenost do 10 m z horniny Příplatek k ceně za každých dalších 10 m</t>
  </si>
  <si>
    <t>-113901339</t>
  </si>
  <si>
    <t>29,9*3 "Přepočtené koeficientem množství</t>
  </si>
  <si>
    <t>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</si>
  <si>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</si>
  <si>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</si>
  <si>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-1516589322</t>
  </si>
  <si>
    <t>29,9+30*2</t>
  </si>
  <si>
    <t>10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</si>
  <si>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</si>
  <si>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</si>
  <si>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1147306594</t>
  </si>
  <si>
    <t>89,9*5 "Přepočtené koeficientem množství</t>
  </si>
  <si>
    <t>11</t>
  </si>
  <si>
    <t>171201201</t>
  </si>
  <si>
    <t>Uložení sypaniny na skládky nebo meziskládky bez hutnění s upravením uložené sypaniny do předepsaného tvaru</t>
  </si>
  <si>
    <t>-597575406</t>
  </si>
  <si>
    <t>12</t>
  </si>
  <si>
    <t>171201211</t>
  </si>
  <si>
    <t>Poplatek za uložení stavebního odpadu na skládce (skládkovné) zeminy a kameniva zatříděného do Katalogu odpadů pod kódem 170 504</t>
  </si>
  <si>
    <t>t</t>
  </si>
  <si>
    <t>-1612436160</t>
  </si>
  <si>
    <t>89,9*1,8 "Přepočtené koeficientem množství</t>
  </si>
  <si>
    <t>13</t>
  </si>
  <si>
    <t>174101101</t>
  </si>
  <si>
    <t>Zásyp sypaninou z jakékoliv horniny strojně s uložením výkopku ve vrstvách se zhutněním jam, šachet, rýh nebo kolem objektů v těchto vykopávkách</t>
  </si>
  <si>
    <t>-1190936261</t>
  </si>
  <si>
    <t>300*0,9</t>
  </si>
  <si>
    <t>Zakládání</t>
  </si>
  <si>
    <t>17</t>
  </si>
  <si>
    <t>279311115</t>
  </si>
  <si>
    <t>Postupné podbetonování základového zdiva jakékoliv tloušťky, bez výkopu, bez zapažení a bednění, prostým betonem tř. C 20/25</t>
  </si>
  <si>
    <t>-254784433</t>
  </si>
  <si>
    <t>2,77*1,3*0,3</t>
  </si>
  <si>
    <t>Svislé a kompletní konstrukce</t>
  </si>
  <si>
    <t>18</t>
  </si>
  <si>
    <t>311113152</t>
  </si>
  <si>
    <t>Nadzákladové zdi z tvárnic ztraceného bednění hladkých, včetně výplně z betonu třídy C 25/30, tloušťky zdiva přes 150 do 200 mm</t>
  </si>
  <si>
    <t>-1679985015</t>
  </si>
  <si>
    <t>"1.19" (4,31)*4,6</t>
  </si>
  <si>
    <t>"1.66" (2)*4,6</t>
  </si>
  <si>
    <t>19</t>
  </si>
  <si>
    <t>311270331</t>
  </si>
  <si>
    <t>Zdivo z přesných vápenopískových tvárnic na tenkovrstvou maltu, tloušťka zdiva 200 mm, formát a rozměr tvárnic 7DF 248x200x248 mm plných, pevnosti přes P15 do P25</t>
  </si>
  <si>
    <t>1446276331</t>
  </si>
  <si>
    <t>"1.19" (4,11+2,7)*4,6-1,6</t>
  </si>
  <si>
    <t>"1.56" (2,5+3,6)*2*4,6-1,6</t>
  </si>
  <si>
    <t>20</t>
  </si>
  <si>
    <t>311361821</t>
  </si>
  <si>
    <t>Výztuž nadzákladových zdí nosných svislých nebo odkloněných od svislice, rovných nebo oblých z betonářské oceli 10 505 (R) nebo BSt 500</t>
  </si>
  <si>
    <t>1435497176</t>
  </si>
  <si>
    <t>29,026*0,01</t>
  </si>
  <si>
    <t>316381115</t>
  </si>
  <si>
    <t>Komínové krycí desky z betonu tř. C 12/15 až C 16/20 s případnou konstrukční obvodovou výztuží včetně bednění, s potěrem nebo s povrchem vyhlazeným ve spádu k okrajům, s přesahem do 70 mm sešikmeným v podhledu proti zatékání, tl. přes 50 do 80 mm</t>
  </si>
  <si>
    <t>70553610</t>
  </si>
  <si>
    <t>0,41*0,41+0,41*0,71+0,41*1,31</t>
  </si>
  <si>
    <t>22</t>
  </si>
  <si>
    <t>317142442</t>
  </si>
  <si>
    <t>Překlady nenosné z pórobetonu osazené do tenkého maltového lože, výšky do 250 mm, šířky překladu 150 mm, délky překladu přes 1000 do 1250 mm</t>
  </si>
  <si>
    <t>kus</t>
  </si>
  <si>
    <t>-227731942</t>
  </si>
  <si>
    <t>23</t>
  </si>
  <si>
    <t>317142444</t>
  </si>
  <si>
    <t>Překlady nenosné z pórobetonu osazené do tenkého maltového lože, výšky do 250 mm, šířky překladu 150 mm, délky překladu přes 1250 do 1500 mm</t>
  </si>
  <si>
    <t>-890577467</t>
  </si>
  <si>
    <t>24</t>
  </si>
  <si>
    <t>317234410</t>
  </si>
  <si>
    <t>Vyzdívka mezi nosníky cihlami pálenými na maltu cementovou</t>
  </si>
  <si>
    <t>-286784716</t>
  </si>
  <si>
    <t>25</t>
  </si>
  <si>
    <t>317941125</t>
  </si>
  <si>
    <t>Osazování ocelových válcovaných nosníků na zdivu I nebo IE nebo U nebo UE nebo L č. 24 a výše nebo výšky přes 220 mm</t>
  </si>
  <si>
    <t>-1060693137</t>
  </si>
  <si>
    <t>"středem nad 2.NP" 18,75*117*0,001</t>
  </si>
  <si>
    <t>26</t>
  </si>
  <si>
    <t>M</t>
  </si>
  <si>
    <t>13010990</t>
  </si>
  <si>
    <t>ocel profilová HE-B 300 jakost 11 375</t>
  </si>
  <si>
    <t>81710395</t>
  </si>
  <si>
    <t>2,194*1,08 "Přepočtené koeficientem množství</t>
  </si>
  <si>
    <t>27</t>
  </si>
  <si>
    <t>317944321</t>
  </si>
  <si>
    <t>Válcované nosníky dodatečně osazované do připravených otvorů bez zazdění hlav do č. 12</t>
  </si>
  <si>
    <t>2096289394</t>
  </si>
  <si>
    <t>28</t>
  </si>
  <si>
    <t>317944323</t>
  </si>
  <si>
    <t>Válcované nosníky dodatečně osazované do připravených otvorů bez zazdění hlav č. 14 až 22</t>
  </si>
  <si>
    <t>-1509487267</t>
  </si>
  <si>
    <t>29</t>
  </si>
  <si>
    <t>319202212</t>
  </si>
  <si>
    <t>Dodatečná izolace zdiva injektáží beztlakovou infuzí silikonovou mikroemulzí, tloušťka zdiva přes 150 do 300 mm</t>
  </si>
  <si>
    <t>m</t>
  </si>
  <si>
    <t>1483252680</t>
  </si>
  <si>
    <t>35*1,1</t>
  </si>
  <si>
    <t>33</t>
  </si>
  <si>
    <t>331231127</t>
  </si>
  <si>
    <t>Pilíře volně stojící z cihel pálených čtyřhranné až osmihranné (průřezu čtverce, T nebo kříže) pravoúhlé pod omítku nebo režné, bez spárování z cihel plných dl. 290 mm P 20 až P 25 M I, na maltu ze suché směsi 10 MPa</t>
  </si>
  <si>
    <t>-1421741572</t>
  </si>
  <si>
    <t>"vstup" 0,9*0,75*3,6*2</t>
  </si>
  <si>
    <t>36</t>
  </si>
  <si>
    <t>339941112</t>
  </si>
  <si>
    <t>Sloupy ocelové ze zdvojených válcovaných nosníků profilu U délky 3 m přišroubované, průřezu 160 mm</t>
  </si>
  <si>
    <t>-2124986951</t>
  </si>
  <si>
    <t>4,65/3+3,3/3*2</t>
  </si>
  <si>
    <t>37</t>
  </si>
  <si>
    <t>339941113</t>
  </si>
  <si>
    <t>Sloupy ocelové ze zdvojených válcovaných nosníků profilu U délky 3 m přišroubované, průřezu 200 mm</t>
  </si>
  <si>
    <t>-432180258</t>
  </si>
  <si>
    <t>519</t>
  </si>
  <si>
    <t>340271045</t>
  </si>
  <si>
    <t>Zazdívka otvorů v příčkách nebo stěnách pórobetonovými tvárnicemi plochy přes 1 m2 do 4 m2, objemová hmotnost 500 kg/m3, tloušťka příčky 150 mm</t>
  </si>
  <si>
    <t>1763692454</t>
  </si>
  <si>
    <t>"zazdívky po vybouraných dveřích</t>
  </si>
  <si>
    <t>1,75*2,175*2+1,8*8</t>
  </si>
  <si>
    <t>1,8*10</t>
  </si>
  <si>
    <t>39</t>
  </si>
  <si>
    <t>380326132</t>
  </si>
  <si>
    <t>Kompletní konstrukce čistíren odpadních vod, nádrží, vodojemů, kanálů z betonu železového bez výztuže a bednění se zvýšenými nároky na prostředí tř. C 30/37, tl. přes 150 do 300 mm</t>
  </si>
  <si>
    <t>1748757273</t>
  </si>
  <si>
    <t>"Jímka výtahu"</t>
  </si>
  <si>
    <t>2,355*2,77*0,3</t>
  </si>
  <si>
    <t>(2,355+2,17)*2*1,3*0,3</t>
  </si>
  <si>
    <t>40</t>
  </si>
  <si>
    <t>380356231</t>
  </si>
  <si>
    <t>Bednění kompletních konstrukcí čistíren odpadních vod, nádrží, vodojemů, kanálů konstrukcí neomítaných z betonu prostého nebo železového ploch rovinných zřízení</t>
  </si>
  <si>
    <t>927366572</t>
  </si>
  <si>
    <t>(2,355+2,77*2)*0,3</t>
  </si>
  <si>
    <t>(2,355+2,17)*2*1,3*2</t>
  </si>
  <si>
    <t>41</t>
  </si>
  <si>
    <t>380356232</t>
  </si>
  <si>
    <t>Bednění kompletních konstrukcí čistíren odpadních vod, nádrží, vodojemů, kanálů konstrukcí neomítaných z betonu prostého nebo železového ploch rovinných odstranění</t>
  </si>
  <si>
    <t>-1622819359</t>
  </si>
  <si>
    <t>42</t>
  </si>
  <si>
    <t>380361006</t>
  </si>
  <si>
    <t>Výztuž kompletních konstrukcí čistíren odpadních vod, nádrží, vodojemů, kanálů z oceli 10 505 (R) nebo BSt 500</t>
  </si>
  <si>
    <t>735513832</t>
  </si>
  <si>
    <t>5,487*0,15</t>
  </si>
  <si>
    <t>43</t>
  </si>
  <si>
    <t>R310279842</t>
  </si>
  <si>
    <t>Dozdívky a zazdívka otvorů ve zdivu nadzákladovém</t>
  </si>
  <si>
    <t>R-položka</t>
  </si>
  <si>
    <t>-2693304</t>
  </si>
  <si>
    <t>1,8*0,3*2*1,1</t>
  </si>
  <si>
    <t>1,5*2,35*0,65*2*2*1,1</t>
  </si>
  <si>
    <t>13,4*1,25*0,45*1,1</t>
  </si>
  <si>
    <t>"Podezdívka desky 220mm" 10</t>
  </si>
  <si>
    <t>44</t>
  </si>
  <si>
    <t>R310321111</t>
  </si>
  <si>
    <t>Zabetonování průduchů v rušených komínech</t>
  </si>
  <si>
    <t>-1547840927</t>
  </si>
  <si>
    <t>Vodorovné konstrukce</t>
  </si>
  <si>
    <t>45</t>
  </si>
  <si>
    <t>411321616</t>
  </si>
  <si>
    <t>Stropy z betonu železového (bez výztuže) stropů deskových, plochých střech, desek balkonových, desek hřibových stropů včetně hlavic hřibových sloupů tř. C 30/37</t>
  </si>
  <si>
    <t>1322423684</t>
  </si>
  <si>
    <t>"Prostor výtahu - P10" 28,02*0,26</t>
  </si>
  <si>
    <t>46</t>
  </si>
  <si>
    <t>411322626</t>
  </si>
  <si>
    <t>Stropy z betonu železového (bez výztuže) trámových, žebrových, kazetových nebo vložkových z tvárnic nebo z hraněných či zaoblených vln zabudovaného plechového bednění tř. C 30/37</t>
  </si>
  <si>
    <t>-1087735297</t>
  </si>
  <si>
    <t>"M1.03" (1,05*2,71+1,98*1,98)*0,1</t>
  </si>
  <si>
    <t>"2.NP" 367,81*0,1</t>
  </si>
  <si>
    <t>47</t>
  </si>
  <si>
    <t>411351021</t>
  </si>
  <si>
    <t>Bednění stropních konstrukcí - bez podpěrné konstrukce desek tloušťky stropní desky přes 25 do 50 cm zřízení</t>
  </si>
  <si>
    <t>1024015752</t>
  </si>
  <si>
    <t>48</t>
  </si>
  <si>
    <t>411351022</t>
  </si>
  <si>
    <t>Bednění stropních konstrukcí - bez podpěrné konstrukce desek tloušťky stropní desky přes 25 do 50 cm odstranění</t>
  </si>
  <si>
    <t>1951679534</t>
  </si>
  <si>
    <t>49</t>
  </si>
  <si>
    <t>411354203</t>
  </si>
  <si>
    <t xml:space="preserve"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</t>
  </si>
  <si>
    <t>207166141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</si>
  <si>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40 mm, tl. plechu 0,75 mm</t>
  </si>
  <si>
    <t>"M1.03" (1,05*2,71+1,98*1,98)</t>
  </si>
  <si>
    <t>50</t>
  </si>
  <si>
    <t>411354204</t>
  </si>
  <si>
    <t>-867867300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</si>
  <si>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40 mm, tl. plechu 0,88 mm</t>
  </si>
  <si>
    <t>367,81</t>
  </si>
  <si>
    <t>51</t>
  </si>
  <si>
    <t>411354315</t>
  </si>
  <si>
    <t>Podpěrná konstrukce stropů - desek, kleneb a skořepin výška podepření do 4 m tloušťka stropu přes 25 do 35 cm zřízení</t>
  </si>
  <si>
    <t>494973889</t>
  </si>
  <si>
    <t>52</t>
  </si>
  <si>
    <t>411354316</t>
  </si>
  <si>
    <t>Podpěrná konstrukce stropů - desek, kleneb a skořepin výška podepření do 4 m tloušťka stropu přes 25 do 35 cm odstranění</t>
  </si>
  <si>
    <t>-1804800363</t>
  </si>
  <si>
    <t>53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</si>
  <si>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</si>
  <si>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</t>
  </si>
  <si>
    <t>-651713715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</si>
  <si>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</si>
  <si>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(6,766+367,81+28,02)*0,005*1,2</t>
  </si>
  <si>
    <t>54</t>
  </si>
  <si>
    <t>413232221</t>
  </si>
  <si>
    <t>Zazdívka zhlaví stropních trámů nebo válcovaných nosníků pálenými cihlami válcovaných nosníků, výšky přes 150 do 300 mm</t>
  </si>
  <si>
    <t>77642554</t>
  </si>
  <si>
    <t>55</t>
  </si>
  <si>
    <t>413321414</t>
  </si>
  <si>
    <t>Nosníky z betonu železového (bez výztuže) včetně stěnových i jeřábových drah, volných trámů, průvlaků, rámových příčlí, ztužidel, konzol, vodorovných táhel apod., tyčových konstrukcí tř. C 25/30</t>
  </si>
  <si>
    <t>-149275068</t>
  </si>
  <si>
    <t>12,35*0,5*0,3</t>
  </si>
  <si>
    <t>56</t>
  </si>
  <si>
    <t>413351111</t>
  </si>
  <si>
    <t>Bednění nosníků a průvlaků - bez podpěrné konstrukce výška nosníku po spodní líc stropní desky do 100 cm zřízení</t>
  </si>
  <si>
    <t>-1298979216</t>
  </si>
  <si>
    <t>12,35*0,3*2</t>
  </si>
  <si>
    <t>57</t>
  </si>
  <si>
    <t>413351112</t>
  </si>
  <si>
    <t>Bednění nosníků a průvlaků - bez podpěrné konstrukce výška nosníku po spodní líc stropní desky do 100 cm odstranění</t>
  </si>
  <si>
    <t>73438737</t>
  </si>
  <si>
    <t>58</t>
  </si>
  <si>
    <t>413361821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</si>
  <si>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</t>
  </si>
  <si>
    <t>-1000960024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</si>
  <si>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</si>
  <si>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1,853*0,1</t>
  </si>
  <si>
    <t>59</t>
  </si>
  <si>
    <t>413941123</t>
  </si>
  <si>
    <t>Osazování ocelových válcovaných nosníků ve stropech I nebo IE nebo U nebo UE nebo L č. 14 až 22 nebo výšky do 220 mm</t>
  </si>
  <si>
    <t>392488415</t>
  </si>
  <si>
    <t>"M1.03 - IPE140" 12,9*(1,5*4+2,5*3)*0,001</t>
  </si>
  <si>
    <t>"UPE180" 16,1*7*5*0,001</t>
  </si>
  <si>
    <t>"IPE200" 22,4*(18*2+10,25*16+3*4)*0,001</t>
  </si>
  <si>
    <t>"HEB200" 61,3*3,75*2*0,001</t>
  </si>
  <si>
    <t>"HEB180" 51,2*5,5*0,001</t>
  </si>
  <si>
    <t>60</t>
  </si>
  <si>
    <t>13010746</t>
  </si>
  <si>
    <t>ocel profilová IPE 140 jakost 11 375</t>
  </si>
  <si>
    <t>1225819959</t>
  </si>
  <si>
    <t>0,174*1,1 "Přepočtené koeficientem množství</t>
  </si>
  <si>
    <t>61</t>
  </si>
  <si>
    <t>13010752</t>
  </si>
  <si>
    <t>ocel profilová IPE 200 jakost 11 375</t>
  </si>
  <si>
    <t>1440879502</t>
  </si>
  <si>
    <t>4,749*1,1 "Přepočtené koeficientem množství</t>
  </si>
  <si>
    <t>62</t>
  </si>
  <si>
    <t>13010936</t>
  </si>
  <si>
    <t>ocel profilová UPE 180 jakost 11 375</t>
  </si>
  <si>
    <t>-925356571</t>
  </si>
  <si>
    <t>0,564*1,1 "Přepočtené koeficientem množství</t>
  </si>
  <si>
    <t>63</t>
  </si>
  <si>
    <t>13010980</t>
  </si>
  <si>
    <t>ocel profilová HE-B 200 jakost 11 375</t>
  </si>
  <si>
    <t>-2107829449</t>
  </si>
  <si>
    <t>0,46*1,1 "Přepočtené koeficientem množství</t>
  </si>
  <si>
    <t>64</t>
  </si>
  <si>
    <t>13010978</t>
  </si>
  <si>
    <t>ocel profilová HE-B 180 jakost 11 375</t>
  </si>
  <si>
    <t>1590225060</t>
  </si>
  <si>
    <t>0,282*1,1 "Přepočtené koeficientem množství</t>
  </si>
  <si>
    <t>65</t>
  </si>
  <si>
    <t>413941125</t>
  </si>
  <si>
    <t>Osazování ocelových válcovaných nosníků ve stropech I nebo IE nebo U nebo UE nebo L č. 24 a výše nebo výšky přes 220 mm</t>
  </si>
  <si>
    <t>-446446773</t>
  </si>
  <si>
    <t>30,7*(4,65*6+2*2)*0,001</t>
  </si>
  <si>
    <t>42,2*6,45*2*0,001</t>
  </si>
  <si>
    <t>30,7*6,75*22*0,001</t>
  </si>
  <si>
    <t>66,3*41,5*2*0,001</t>
  </si>
  <si>
    <t>83,2*18,7*2*0,001</t>
  </si>
  <si>
    <t>66</t>
  </si>
  <si>
    <t>13010756</t>
  </si>
  <si>
    <t>ocel profilová IPE 240 jakost 11 375</t>
  </si>
  <si>
    <t>-1539664265</t>
  </si>
  <si>
    <t>4,559+0,979</t>
  </si>
  <si>
    <t>5,538*1,1 "Přepočtené koeficientem množství</t>
  </si>
  <si>
    <t>67</t>
  </si>
  <si>
    <t>13010760</t>
  </si>
  <si>
    <t>ocel profilová IPE 300 jakost 11 375</t>
  </si>
  <si>
    <t>-462435848</t>
  </si>
  <si>
    <t>0,544*1,1 "Přepočtené koeficientem množství</t>
  </si>
  <si>
    <t>68</t>
  </si>
  <si>
    <t>13011017</t>
  </si>
  <si>
    <t>ocel profilová IPE 400 jakost 11 375</t>
  </si>
  <si>
    <t>1785962286</t>
  </si>
  <si>
    <t>5,503*1,1 "Přepočtené koeficientem množství</t>
  </si>
  <si>
    <t>69</t>
  </si>
  <si>
    <t>13010984</t>
  </si>
  <si>
    <t>ocel profilová HE-B 240 jakost 11 375</t>
  </si>
  <si>
    <t>1973482079</t>
  </si>
  <si>
    <t>3,112*1,1 "Přepočtené koeficientem množství</t>
  </si>
  <si>
    <t>70</t>
  </si>
  <si>
    <t>430321616</t>
  </si>
  <si>
    <t>Schodišťové konstrukce a rampy z betonu železového (bez výztuže) stupně, schodnice, ramena, podesty s nosníky tř. C 30/37</t>
  </si>
  <si>
    <t>1961510771</t>
  </si>
  <si>
    <t>1,25*(5*0,13*0,37+4*7*0,18*0,27)*1,5*1,2</t>
  </si>
  <si>
    <t>0,26*(4,3*1,25*2+2,6*0,65)</t>
  </si>
  <si>
    <t>"schody před vstupem, pod prefa schodové desky" 0,6*5,7</t>
  </si>
  <si>
    <t>71</t>
  </si>
  <si>
    <t>430361821</t>
  </si>
  <si>
    <t>Výztuž schodišťových konstrukcí a ramp stupňů, schodnic, ramen, podest s nosníky z betonářské oceli 10 505 (R) nebo BSt 500</t>
  </si>
  <si>
    <t>-798414266</t>
  </si>
  <si>
    <t>10,257*0,1</t>
  </si>
  <si>
    <t>72</t>
  </si>
  <si>
    <t>431351121</t>
  </si>
  <si>
    <t>Bednění podest, podstupňových desek a ramp včetně podpěrné konstrukce výšky do 4 m půdorysně přímočarých zřízení</t>
  </si>
  <si>
    <t>-1904933145</t>
  </si>
  <si>
    <t>(4,3*1,25*2+2,6*0,65+1,25*(2+4*2,5+5*0,13+28*0,18))*1,2+20</t>
  </si>
  <si>
    <t>73</t>
  </si>
  <si>
    <t>431351122</t>
  </si>
  <si>
    <t>Bednění podest, podstupňových desek a ramp včetně podpěrné konstrukce výšky do 4 m půdorysně přímočarých odstranění</t>
  </si>
  <si>
    <t>-1512164245</t>
  </si>
  <si>
    <t>74</t>
  </si>
  <si>
    <t>434121425</t>
  </si>
  <si>
    <t>Osazování schodišťových stupňů železobetonových s vyspárováním styčných spár, s provizorním dřevěným zábradlím a dočasným zakrytím stupnic prkny na desku, stupňů broušených nebo leštěných</t>
  </si>
  <si>
    <t>-372312222</t>
  </si>
  <si>
    <t>75</t>
  </si>
  <si>
    <t>R5973755</t>
  </si>
  <si>
    <t>stupeň schodišťový nosný ŽB 35x15 cm</t>
  </si>
  <si>
    <t>251637519</t>
  </si>
  <si>
    <t>76</t>
  </si>
  <si>
    <t>R5973757</t>
  </si>
  <si>
    <t>stupeň schodišťový nosný ŽB 42,5x15 cm</t>
  </si>
  <si>
    <t>1968874836</t>
  </si>
  <si>
    <t>77</t>
  </si>
  <si>
    <t>451572111</t>
  </si>
  <si>
    <t>Lože pod potrubí, stoky a drobné objekty v otevřeném výkopu z kameniva drobného těženého 0 až 4 mm</t>
  </si>
  <si>
    <t>-1066730744</t>
  </si>
  <si>
    <t>"401" (18+62)*0,4*0,4</t>
  </si>
  <si>
    <t>78</t>
  </si>
  <si>
    <t>R434121426</t>
  </si>
  <si>
    <t>Osazování podestových desek železobetonových s vyspárováním styčných spár, s provizorním dřevěným zábradlím a dočasným zakrytím stupnic prkny na desku, stupňů drsných</t>
  </si>
  <si>
    <t>-626173462</t>
  </si>
  <si>
    <t>79</t>
  </si>
  <si>
    <t>R5973758</t>
  </si>
  <si>
    <t>deska podestová ŽB tl. 15 cm</t>
  </si>
  <si>
    <t>257959876</t>
  </si>
  <si>
    <t>Úpravy povrchů, podlahy a osazování výplní</t>
  </si>
  <si>
    <t>80</t>
  </si>
  <si>
    <t>611325211</t>
  </si>
  <si>
    <t>Vápenocementová omítka jednotlivých malých ploch hladká na stropech, plochy jednotlivě do 0,09 m2</t>
  </si>
  <si>
    <t>-1153170914</t>
  </si>
  <si>
    <t>"610" 15</t>
  </si>
  <si>
    <t>"620" 2</t>
  </si>
  <si>
    <t>"630" 3</t>
  </si>
  <si>
    <t>"T500" 21+6</t>
  </si>
  <si>
    <t>"P500" 5</t>
  </si>
  <si>
    <t>"402" 8+12+4</t>
  </si>
  <si>
    <t>"401" 11+19+8</t>
  </si>
  <si>
    <t>81</t>
  </si>
  <si>
    <t>612135001</t>
  </si>
  <si>
    <t>Vyrovnání nerovností podkladu vnitřních omítaných ploch maltou, tloušťky do 10 mm vápenocementovou stěn</t>
  </si>
  <si>
    <t>436966895</t>
  </si>
  <si>
    <t>"stěny po bouraných obkladech" 375*0,6</t>
  </si>
  <si>
    <t>82</t>
  </si>
  <si>
    <t>612142001</t>
  </si>
  <si>
    <t>Potažení vnitřních ploch pletivem v ploše nebo pruzích, na plném podkladu sklovláknitým vtlačením do tmelu stěn</t>
  </si>
  <si>
    <t>1006957129</t>
  </si>
  <si>
    <t>"viz pol.č. 612321121" 1258,329</t>
  </si>
  <si>
    <t>"v místech omítek rýh a jednotlivých malých ploch" 500</t>
  </si>
  <si>
    <t>83</t>
  </si>
  <si>
    <t>612181001</t>
  </si>
  <si>
    <t>Sádrová stěrka vnitřních povrchů tloušťky do 3 mm bez penetrace, včetně následného přebroušení svislých konstrukcí stěn v podlaží i na schodišti</t>
  </si>
  <si>
    <t>1292916149</t>
  </si>
  <si>
    <t>"4980,404-240,679</t>
  </si>
  <si>
    <t>"1.01"</t>
  </si>
  <si>
    <t>(8,6+10)*2*2,69</t>
  </si>
  <si>
    <t>"1.02"</t>
  </si>
  <si>
    <t>(4,12+3,55)*2*3,17</t>
  </si>
  <si>
    <t>"1.03"</t>
  </si>
  <si>
    <t>(11,1+2,97)*2*3,47</t>
  </si>
  <si>
    <t>"1.04"</t>
  </si>
  <si>
    <t>(8,79+6,33)*2*4,54</t>
  </si>
  <si>
    <t>"1.05"</t>
  </si>
  <si>
    <t>(4,75+1,53+(1,38+0,88)*3)*2*4,54</t>
  </si>
  <si>
    <t>"1.06"</t>
  </si>
  <si>
    <t>(3,8+1,5)*2*4,54</t>
  </si>
  <si>
    <t>"1.07"</t>
  </si>
  <si>
    <t>(1,38+1,83)*2*4,54</t>
  </si>
  <si>
    <t>"1.08"</t>
  </si>
  <si>
    <t>(13,65+7,1)*2*2,69</t>
  </si>
  <si>
    <t>"1.09"</t>
  </si>
  <si>
    <t>(3,65+2,2)*2*2,26</t>
  </si>
  <si>
    <t>"1.10"</t>
  </si>
  <si>
    <t>(12,07+6,45+0,65+0,65)*2*4,54</t>
  </si>
  <si>
    <t>"1.11"</t>
  </si>
  <si>
    <t>(3,6+5,61)*2*4,54</t>
  </si>
  <si>
    <t>"1.12"</t>
  </si>
  <si>
    <t>(4,33+2,99)*2*4,54</t>
  </si>
  <si>
    <t>"1.13"</t>
  </si>
  <si>
    <t>(4,33+2,89)*2*4,54</t>
  </si>
  <si>
    <t>"1.14a a další"</t>
  </si>
  <si>
    <t>(5,75+15,4)*2*4,54</t>
  </si>
  <si>
    <t>"1.16"</t>
  </si>
  <si>
    <t>(20,985+5,94)*2*4,54</t>
  </si>
  <si>
    <t>"1.18a"</t>
  </si>
  <si>
    <t>4,15*2*4,54</t>
  </si>
  <si>
    <t>"1.18b"</t>
  </si>
  <si>
    <t>4,5*4,54</t>
  </si>
  <si>
    <t>"1.19"</t>
  </si>
  <si>
    <t>(2,5+4,11)*2*4,54</t>
  </si>
  <si>
    <t>"1.20"</t>
  </si>
  <si>
    <t>(2,75+1,8)*4,54</t>
  </si>
  <si>
    <t>"1.21"</t>
  </si>
  <si>
    <t>4,25*4,54</t>
  </si>
  <si>
    <t>"1.22"</t>
  </si>
  <si>
    <t>1,15*4,54</t>
  </si>
  <si>
    <t>"1.23"</t>
  </si>
  <si>
    <t>(7,245+4,09)*2*4,54</t>
  </si>
  <si>
    <t>"1.25"</t>
  </si>
  <si>
    <t>(3,175+4,88)*4,54</t>
  </si>
  <si>
    <t>"1.26"</t>
  </si>
  <si>
    <t>(4,6+5,99)*2*4,54</t>
  </si>
  <si>
    <t>"1.27"</t>
  </si>
  <si>
    <t>(6+5,7)*4,54</t>
  </si>
  <si>
    <t>"1.28"</t>
  </si>
  <si>
    <t>6,3*4,54</t>
  </si>
  <si>
    <t>"1.29"</t>
  </si>
  <si>
    <t>(1,57+1,08+1,95+0,9)*2*4,54</t>
  </si>
  <si>
    <t>"1.30"</t>
  </si>
  <si>
    <t>(2,12+1,67+(1,49+1,01)*2)*2*4,54</t>
  </si>
  <si>
    <t>"1.31"</t>
  </si>
  <si>
    <t>(2,12+0,855)*2*4,54</t>
  </si>
  <si>
    <t>"1.32"</t>
  </si>
  <si>
    <t>(3,3+2,47)*4,54</t>
  </si>
  <si>
    <t>"1.33"</t>
  </si>
  <si>
    <t>(3,3+2,26)*4,54</t>
  </si>
  <si>
    <t>"1.34a"</t>
  </si>
  <si>
    <t>(5,84+4,215)*4,54</t>
  </si>
  <si>
    <t>"1.34b"</t>
  </si>
  <si>
    <t>"1.35"</t>
  </si>
  <si>
    <t>(2,485+3,04)*4,54</t>
  </si>
  <si>
    <t>"1.36"</t>
  </si>
  <si>
    <t>9,283*2*4,54</t>
  </si>
  <si>
    <t>"1.37"</t>
  </si>
  <si>
    <t>(17,51+9,43)*2*4,54</t>
  </si>
  <si>
    <t>"1.38a"</t>
  </si>
  <si>
    <t>(4,21+2,45)*4,54</t>
  </si>
  <si>
    <t>"1.38b"</t>
  </si>
  <si>
    <t>"1.45a"</t>
  </si>
  <si>
    <t>8,35*4,54</t>
  </si>
  <si>
    <t>"1.45b"</t>
  </si>
  <si>
    <t>(2,04*2+1,9)*4,54</t>
  </si>
  <si>
    <t>"1.46"</t>
  </si>
  <si>
    <t>(3,15*2+4,09)*4,38</t>
  </si>
  <si>
    <t>"1.47 a další"</t>
  </si>
  <si>
    <t>(24,4+12)*2*4,38</t>
  </si>
  <si>
    <t>"1.56 a další"</t>
  </si>
  <si>
    <t>(2,5+3,2+2,9+3,6)*2*4,38</t>
  </si>
  <si>
    <t>"1.60 a další"</t>
  </si>
  <si>
    <t>(13,16+12)*2*4,38</t>
  </si>
  <si>
    <t>"1.66"</t>
  </si>
  <si>
    <t>(6,5+2)*2*4,5</t>
  </si>
  <si>
    <t>Mezisoučet 1.NP</t>
  </si>
  <si>
    <t>"M1.1"</t>
  </si>
  <si>
    <t>(4,11+3,57)*2*3,6</t>
  </si>
  <si>
    <t>"M1.02"</t>
  </si>
  <si>
    <t>(6+8,5)*2*2,6</t>
  </si>
  <si>
    <t>"M1.03"</t>
  </si>
  <si>
    <t>(10,75+6,85)*2*2,6</t>
  </si>
  <si>
    <t>"M1.04"</t>
  </si>
  <si>
    <t>(2,17+3,51)*2*2,6</t>
  </si>
  <si>
    <t>"M1.05"</t>
  </si>
  <si>
    <t>(3+3,36)*2*2,6</t>
  </si>
  <si>
    <t>"M1.06"</t>
  </si>
  <si>
    <t>(2,95+3)*2*2,6</t>
  </si>
  <si>
    <t>"M1.07"</t>
  </si>
  <si>
    <t>(5,75+3,12)*2*2,6</t>
  </si>
  <si>
    <t>"M1.08"</t>
  </si>
  <si>
    <t>(2,05+1,32)*2*2,6</t>
  </si>
  <si>
    <t>"M1.09"</t>
  </si>
  <si>
    <t>(0,65+1,85+1,3*2+0,85+0,9)*2*2,6</t>
  </si>
  <si>
    <t>"M1.10"</t>
  </si>
  <si>
    <t>(2,2+3,57)*2*2,6</t>
  </si>
  <si>
    <t>"M1.11"</t>
  </si>
  <si>
    <t>(1,46+2,25)*2*2,6</t>
  </si>
  <si>
    <t>Mezisoučet 1.MP</t>
  </si>
  <si>
    <t>"2.01 a další" (17,35+6,14)*2*3,49</t>
  </si>
  <si>
    <t>"2.04 a další" (9,64+18)*2*3,49</t>
  </si>
  <si>
    <t>"2.13 a další" (17,35+6,21)*2*3,49</t>
  </si>
  <si>
    <t>"2.16 a další" (2,95+4,05+0,6+1,35)*2*3,49</t>
  </si>
  <si>
    <t>Mezisoučet 2.NP</t>
  </si>
  <si>
    <t>"-obklady na zdivu" -240,679</t>
  </si>
  <si>
    <t>84</t>
  </si>
  <si>
    <t>612321121</t>
  </si>
  <si>
    <t>Omítka vápenocementová vnitřních ploch nanášená ručně jednovrstvá, tloušťky do 10 mm hladká svislých konstrukcí stěn</t>
  </si>
  <si>
    <t>2049077514</t>
  </si>
  <si>
    <t>"1.66" (2)*4,6*1,1</t>
  </si>
  <si>
    <t>Mezisoučet</t>
  </si>
  <si>
    <t>168,237*2*1,1</t>
  </si>
  <si>
    <t>"1.19" (4,11+2,7+4,31)*4,6*1,1-1,6</t>
  </si>
  <si>
    <t>"1.56" (2,5+3,6)*2*4,6*1,1-1,6</t>
  </si>
  <si>
    <t>56,551/0,65*2*1,1</t>
  </si>
  <si>
    <t>"pilíře vstupu" (0,9+0,75)*3,6*2*1,1</t>
  </si>
  <si>
    <t>(1,75*2,175*2+1,8*8)*2*1,1</t>
  </si>
  <si>
    <t>1,8*10*2*1,1</t>
  </si>
  <si>
    <t>"Na dozdívkách a zazdívkách</t>
  </si>
  <si>
    <t>1,8*2*1,1*2</t>
  </si>
  <si>
    <t>1,5*2,35*2*2*1,1*2</t>
  </si>
  <si>
    <t>13,4*1,25*1,1*2</t>
  </si>
  <si>
    <t>"Podezdívka desky 220mm" 10*2</t>
  </si>
  <si>
    <t>"po vybouraných obkladech" 375</t>
  </si>
  <si>
    <t>85</t>
  </si>
  <si>
    <t>612325111</t>
  </si>
  <si>
    <t>Vápenocementová omítka rýh hladká ve stěnách, šířky rýhy do 150 mm</t>
  </si>
  <si>
    <t>1530398762</t>
  </si>
  <si>
    <t>"610" 450*0,15+650*0,05</t>
  </si>
  <si>
    <t>"620" 250*0,15+500*0,05</t>
  </si>
  <si>
    <t>"630" 150*0,15+400*0,05</t>
  </si>
  <si>
    <t>"T500" 595*0,15+12*0,08</t>
  </si>
  <si>
    <t>"P500" 6*0,15</t>
  </si>
  <si>
    <t>"401" 19*0,1+136*0,08+146*0,15</t>
  </si>
  <si>
    <t>"402" 86*0,1</t>
  </si>
  <si>
    <t>86</t>
  </si>
  <si>
    <t>612325112</t>
  </si>
  <si>
    <t>Vápenocementová omítka rýh hladká ve stěnách, šířky rýhy přes 150 do 300 mm</t>
  </si>
  <si>
    <t>-1609065028</t>
  </si>
  <si>
    <t>"402" 176*0,3</t>
  </si>
  <si>
    <t>87</t>
  </si>
  <si>
    <t>612325211</t>
  </si>
  <si>
    <t>Vápenocementová omítka jednotlivých malých ploch hladká na stěnách, plochy jednotlivě do 0,09 m2</t>
  </si>
  <si>
    <t>-1843528814</t>
  </si>
  <si>
    <t>"610" 100*2</t>
  </si>
  <si>
    <t>"620" 50*2</t>
  </si>
  <si>
    <t>"630" 50*2</t>
  </si>
  <si>
    <t>"T500" (2+9)*2</t>
  </si>
  <si>
    <t>"P500" (7+14+14+3+3)*2</t>
  </si>
  <si>
    <t>"402" (19+28+41)*2</t>
  </si>
  <si>
    <t>"401" (9+19+26)*2</t>
  </si>
  <si>
    <t>88</t>
  </si>
  <si>
    <t>612325213</t>
  </si>
  <si>
    <t>Vápenocementová omítka jednotlivých malých ploch hladká na stěnách, plochy jednotlivě přes 0,25 do 1 m2</t>
  </si>
  <si>
    <t>-1832885951</t>
  </si>
  <si>
    <t>"610" 21</t>
  </si>
  <si>
    <t>89</t>
  </si>
  <si>
    <t>612325215</t>
  </si>
  <si>
    <t>Vápenocementová omítka jednotlivých malých ploch hladká na stěnách, plochy jednotlivě přes 1,0 do 4 m2</t>
  </si>
  <si>
    <t>-483373256</t>
  </si>
  <si>
    <t>"610" 11</t>
  </si>
  <si>
    <t>"620" 1</t>
  </si>
  <si>
    <t>"630" 1</t>
  </si>
  <si>
    <t>90</t>
  </si>
  <si>
    <t>622135001</t>
  </si>
  <si>
    <t>Vyrovnání nerovností podkladu vnějších omítaných ploch maltou, tloušťky do 10 mm vápenocementovou stěn</t>
  </si>
  <si>
    <t>-238767702</t>
  </si>
  <si>
    <t>1764,362+63+286*1,5+120*2</t>
  </si>
  <si>
    <t>91</t>
  </si>
  <si>
    <t>622211031</t>
  </si>
  <si>
    <t>Montáž kontaktního zateplení lepením a mechanickým kotvením z polystyrenových desek nebo z kombinovaných desek na vnější stěny, tloušťky desek přes 120 do 160 mm</t>
  </si>
  <si>
    <t>1756527345</t>
  </si>
  <si>
    <t>"použít lepicí kotvy pod desku - viz PD</t>
  </si>
  <si>
    <t>1764,362+63</t>
  </si>
  <si>
    <t>92</t>
  </si>
  <si>
    <t>28376078</t>
  </si>
  <si>
    <t>deska EPS grafitová fasádní λ=0,031 tl 140mm</t>
  </si>
  <si>
    <t>-321871584</t>
  </si>
  <si>
    <t>"Perforované desky</t>
  </si>
  <si>
    <t>1827,362-124,6</t>
  </si>
  <si>
    <t>1702,762*1,05 "Přepočtené koeficientem množství</t>
  </si>
  <si>
    <t>93</t>
  </si>
  <si>
    <t>28376404</t>
  </si>
  <si>
    <t>deska z polystyrénu XPS, hrana rovná a strukturovaný povrch λ=0,033</t>
  </si>
  <si>
    <t>-297529198</t>
  </si>
  <si>
    <t>124,6*1,05 "Přepočtené koeficientem množství</t>
  </si>
  <si>
    <t>94</t>
  </si>
  <si>
    <t>R622252_01F</t>
  </si>
  <si>
    <t>M+D fasádních dekoračních lišt a profilů z EPS - 01/F, římsa 200/310</t>
  </si>
  <si>
    <t>139198902</t>
  </si>
  <si>
    <t>95</t>
  </si>
  <si>
    <t>R622252_02F</t>
  </si>
  <si>
    <t>M+D fasádních dekoračních lišt a profilů z EPS - 02/F, římsa 121/200</t>
  </si>
  <si>
    <t>1072496286</t>
  </si>
  <si>
    <t>96</t>
  </si>
  <si>
    <t>R622252_03F</t>
  </si>
  <si>
    <t>M+D fasádních dekoračních lišt a profilů z EPS - 03/F, římsa 115/270</t>
  </si>
  <si>
    <t>1934351261</t>
  </si>
  <si>
    <t>97</t>
  </si>
  <si>
    <t>R622252_04F</t>
  </si>
  <si>
    <t>M+D fasádních dekoračních lišt a profilů z EPS - 04/F, římsa 35/70</t>
  </si>
  <si>
    <t>-1104002744</t>
  </si>
  <si>
    <t>98</t>
  </si>
  <si>
    <t>R622252_05F</t>
  </si>
  <si>
    <t>M+D fasádních dekoračních lišt a profilů z EPS - 05/F, římsa 168/76</t>
  </si>
  <si>
    <t>-166892040</t>
  </si>
  <si>
    <t>99</t>
  </si>
  <si>
    <t>R622252_06F</t>
  </si>
  <si>
    <t>M+D fasádních dekoračních lišt a profilů z EPS - 06/F, bosáž tl.30mm</t>
  </si>
  <si>
    <t>1408174060</t>
  </si>
  <si>
    <t>100</t>
  </si>
  <si>
    <t>R622252_07F</t>
  </si>
  <si>
    <t>M+D fasádních dekoračních lišt a profilů z EPS - 07/F, šambrána</t>
  </si>
  <si>
    <t>-1924075154</t>
  </si>
  <si>
    <t>101</t>
  </si>
  <si>
    <t>R622252_08F</t>
  </si>
  <si>
    <t>M+D fasádních dekoračních lišt a profilů z EPS - 08/F, doplnění šambrány</t>
  </si>
  <si>
    <t>-777005567</t>
  </si>
  <si>
    <t>102</t>
  </si>
  <si>
    <t>R622252_09F</t>
  </si>
  <si>
    <t>M+D fasádních dekoračních lišt a profilů z EPS - 09/F, doplnění šambrány</t>
  </si>
  <si>
    <t>1528268303</t>
  </si>
  <si>
    <t>103</t>
  </si>
  <si>
    <t>R622252_10F</t>
  </si>
  <si>
    <t>M+D fasádních dekoračních lišt a profilů z EPS - 10/F, šambrána</t>
  </si>
  <si>
    <t>547840913</t>
  </si>
  <si>
    <t>104</t>
  </si>
  <si>
    <t>R622252_11F</t>
  </si>
  <si>
    <t>M+D fasádních dekoračních lišt a profilů z EPS - 11/F, šambrána</t>
  </si>
  <si>
    <t>-1701619149</t>
  </si>
  <si>
    <t>105</t>
  </si>
  <si>
    <t>R622252_12F</t>
  </si>
  <si>
    <t>M+D fasádních dekoračních lišt a profilů z EPS - 12/F, šambrána</t>
  </si>
  <si>
    <t>-1530230549</t>
  </si>
  <si>
    <t>106</t>
  </si>
  <si>
    <t>R622252_13F</t>
  </si>
  <si>
    <t>M+D fasádních dekoračních lišt a profilů z EPS - 13/F, šambrána</t>
  </si>
  <si>
    <t>-889349032</t>
  </si>
  <si>
    <t>107</t>
  </si>
  <si>
    <t>R622252_14F</t>
  </si>
  <si>
    <t>M+D fasádních dekoračních lišt a profilů z EPS - 14/F, šambrána</t>
  </si>
  <si>
    <t>-1574777806</t>
  </si>
  <si>
    <t>108</t>
  </si>
  <si>
    <t>R622252_15F</t>
  </si>
  <si>
    <t>M+D fasádních dekoračních lišt a profilů z EPS - 15/F, šambrána</t>
  </si>
  <si>
    <t>-708103427</t>
  </si>
  <si>
    <t>109</t>
  </si>
  <si>
    <t>R622252_16F</t>
  </si>
  <si>
    <t>M+D fasádních dekoračních lišt a profilů z EPS - 16/F, doplnění šambrány</t>
  </si>
  <si>
    <t>-1126910721</t>
  </si>
  <si>
    <t>R622252_17F</t>
  </si>
  <si>
    <t>M+D fasádních dekoračních lišt a profilů z EPS - 17/F, doplnění šambrány</t>
  </si>
  <si>
    <t>27414729</t>
  </si>
  <si>
    <t>111</t>
  </si>
  <si>
    <t>R622252_18F</t>
  </si>
  <si>
    <t>M+D fasádních dekoračních lišt a profilů z EPS - 18/F, doplnění bosáže</t>
  </si>
  <si>
    <t>1974498041</t>
  </si>
  <si>
    <t>112</t>
  </si>
  <si>
    <t>R622252_19F</t>
  </si>
  <si>
    <t>M+D fasádních dekoračních lišt a profilů z EPS - 19/F, dekorace atiky</t>
  </si>
  <si>
    <t>1379152629</t>
  </si>
  <si>
    <t>504</t>
  </si>
  <si>
    <t>R622252_20F</t>
  </si>
  <si>
    <t>M+D fasádních dekoračních lišt a profilů z EPS - 20/F, šambrána</t>
  </si>
  <si>
    <t>362328278</t>
  </si>
  <si>
    <t>113</t>
  </si>
  <si>
    <t>R62231103</t>
  </si>
  <si>
    <t>Příplatek k zateplení vnějších stěn za dodávku a osazení všech systémových lišt, rohovníků, profilů a doplňků / příslušenství</t>
  </si>
  <si>
    <t>626969823</t>
  </si>
  <si>
    <t>"ETICS, kvalita.tř. A, dle PD a TZ"</t>
  </si>
  <si>
    <t>"množství vztaženo k celkové ploše zateplení" 1827,362</t>
  </si>
  <si>
    <t>114</t>
  </si>
  <si>
    <t>622321121</t>
  </si>
  <si>
    <t>Omítka vápenocementová vnějších ploch nanášená ručně jednovrstvá, tloušťky do 15 mm hladká stěn</t>
  </si>
  <si>
    <t>1034597402</t>
  </si>
  <si>
    <t>1827,362</t>
  </si>
  <si>
    <t>115</t>
  </si>
  <si>
    <t>629995101</t>
  </si>
  <si>
    <t>Očištění vnějších ploch tlakovou vodou omytím</t>
  </si>
  <si>
    <t>-1260150872</t>
  </si>
  <si>
    <t>116</t>
  </si>
  <si>
    <t>631311116</t>
  </si>
  <si>
    <t>Mazanina z betonu prostého bez zvýšených nároků na prostředí tl. přes 50 do 80 mm tř. C 25/30</t>
  </si>
  <si>
    <t>1143258622</t>
  </si>
  <si>
    <t>533,61*0,08</t>
  </si>
  <si>
    <t>117</t>
  </si>
  <si>
    <t>631311126</t>
  </si>
  <si>
    <t>Mazanina z betonu prostého bez zvýšených nároků na prostředí tl. přes 80 do 120 mm tř. C 25/30</t>
  </si>
  <si>
    <t>1903199844</t>
  </si>
  <si>
    <t>621,45*0,1</t>
  </si>
  <si>
    <t>118</t>
  </si>
  <si>
    <t>631311136</t>
  </si>
  <si>
    <t>Mazanina z betonu prostého bez zvýšených nároků na prostředí tl. přes 120 do 240 mm tř. C 25/30</t>
  </si>
  <si>
    <t>1560755005</t>
  </si>
  <si>
    <t>12,31*22*0,22</t>
  </si>
  <si>
    <t>"401" (18+62)*0,4*0,2</t>
  </si>
  <si>
    <t>119</t>
  </si>
  <si>
    <t>631319171</t>
  </si>
  <si>
    <t>Příplatek k cenám mazanin za stržení povrchu spodní vrstvy mazaniny latí před vložením výztuže nebo pletiva pro tl. obou vrstev mazaniny přes 50 do 80 mm</t>
  </si>
  <si>
    <t>-425418475</t>
  </si>
  <si>
    <t>120</t>
  </si>
  <si>
    <t>631319173</t>
  </si>
  <si>
    <t>Příplatek k cenám mazanin za stržení povrchu spodní vrstvy mazaniny latí před vložením výztuže nebo pletiva pro tl. obou vrstev mazaniny přes 80 do 120 mm</t>
  </si>
  <si>
    <t>1383353394</t>
  </si>
  <si>
    <t>121</t>
  </si>
  <si>
    <t>631319175</t>
  </si>
  <si>
    <t>Příplatek k cenám mazanin za stržení povrchu spodní vrstvy mazaniny latí před vložením výztuže nebo pletiva pro tl. obou vrstev mazaniny přes 120 do 240 mm</t>
  </si>
  <si>
    <t>1762828471</t>
  </si>
  <si>
    <t>59,58+6,4</t>
  </si>
  <si>
    <t>122</t>
  </si>
  <si>
    <t>631362021</t>
  </si>
  <si>
    <t>Výztuž mazanin ze svařovaných sítí z drátů typu KARI</t>
  </si>
  <si>
    <t>1995727567</t>
  </si>
  <si>
    <t>12,31*22*2*0,0079*1,2</t>
  </si>
  <si>
    <t>621,45*0,0079*1,2</t>
  </si>
  <si>
    <t>"401" 80*0,4*0,0079*1,2</t>
  </si>
  <si>
    <t>123</t>
  </si>
  <si>
    <t>632451023</t>
  </si>
  <si>
    <t>Potěr cementový vyrovnávací z malty (MC-15) v pásu o průměrné (střední) tl. přes 30 do 40 mm</t>
  </si>
  <si>
    <t>1700255169</t>
  </si>
  <si>
    <t>116*0,3*0,3</t>
  </si>
  <si>
    <t>124</t>
  </si>
  <si>
    <t>632451024</t>
  </si>
  <si>
    <t>Potěr cementový vyrovnávací z malty (MC-15) v pásu o průměrné (střední) tl. přes 40 do 50 mm</t>
  </si>
  <si>
    <t>887525175</t>
  </si>
  <si>
    <t>0,7*0,7*2</t>
  </si>
  <si>
    <t>125</t>
  </si>
  <si>
    <t>632451233</t>
  </si>
  <si>
    <t>Potěr cementový samonivelační litý tř. C 25, tl. přes 40 do 45 mm</t>
  </si>
  <si>
    <t>-1527385844</t>
  </si>
  <si>
    <t>126</t>
  </si>
  <si>
    <t>632451234</t>
  </si>
  <si>
    <t>Potěr cementový samonivelační litý tř. C 25, tl. přes 45 do 50 mm</t>
  </si>
  <si>
    <t>554129309</t>
  </si>
  <si>
    <t>127</t>
  </si>
  <si>
    <t>632453412</t>
  </si>
  <si>
    <t>Potěr průmyslový samonivelační ze suchých směsí podkladní pro středně těžký provoz, tl. přes 5 do 10 mm</t>
  </si>
  <si>
    <t>1960627707</t>
  </si>
  <si>
    <t>432,73+724,87</t>
  </si>
  <si>
    <t>128</t>
  </si>
  <si>
    <t>632481213</t>
  </si>
  <si>
    <t>Separační vrstva k oddělení podlahových vrstev z polyetylénové fólie</t>
  </si>
  <si>
    <t>1660641451</t>
  </si>
  <si>
    <t>129</t>
  </si>
  <si>
    <t>635111115</t>
  </si>
  <si>
    <t>Násyp ze štěrkopísku, písku nebo kameniva pod podlahy s udusáním a urovnáním povrchu ze štěrkopísku</t>
  </si>
  <si>
    <t>535527635</t>
  </si>
  <si>
    <t>533,61*0,05</t>
  </si>
  <si>
    <t>130</t>
  </si>
  <si>
    <t>635111141</t>
  </si>
  <si>
    <t>Násyp ze štěrkopísku, písku nebo kameniva pod podlahy s udusáním a urovnáním povrchu z kameniva hrubého 8-16</t>
  </si>
  <si>
    <t>-1414186326</t>
  </si>
  <si>
    <t>621,45*0,05</t>
  </si>
  <si>
    <t>131</t>
  </si>
  <si>
    <t>635111142</t>
  </si>
  <si>
    <t>Násyp ze štěrkopísku, písku nebo kameniva pod podlahy s udusáním a urovnáním povrchu z kameniva hrubého 16-32</t>
  </si>
  <si>
    <t>-1197119752</t>
  </si>
  <si>
    <t>621,45*(0,325+0,895)/2</t>
  </si>
  <si>
    <t>132</t>
  </si>
  <si>
    <t>R622131121</t>
  </si>
  <si>
    <t>Podkladní a spojovací vrstva vnějších omítaných ploch mineralizační postřik stěn</t>
  </si>
  <si>
    <t>2089527412</t>
  </si>
  <si>
    <t>286*1,5+120*2</t>
  </si>
  <si>
    <t>133</t>
  </si>
  <si>
    <t>R622531021</t>
  </si>
  <si>
    <t>Omítka tenkovrstvá difúzně otevřená vnějších ploch probarvená, včetně penetrace podkladu zrnitá, tloušťky 2,0 mm stěn</t>
  </si>
  <si>
    <t>1714437368</t>
  </si>
  <si>
    <t>"vlastnosti viz PD</t>
  </si>
  <si>
    <t>135</t>
  </si>
  <si>
    <t>R632481211</t>
  </si>
  <si>
    <t>Separační vrstva k oddělení podlahových vrstev z fólie 2mm</t>
  </si>
  <si>
    <t>-697352442</t>
  </si>
  <si>
    <t>136</t>
  </si>
  <si>
    <t>R632902211</t>
  </si>
  <si>
    <t>Speciální penetrační nátěr pro kritické podklady</t>
  </si>
  <si>
    <t>-776358939</t>
  </si>
  <si>
    <t>Ostatní konstrukce a práce, bourání</t>
  </si>
  <si>
    <t>137</t>
  </si>
  <si>
    <t>952901111</t>
  </si>
  <si>
    <t>Vyčištění budov nebo objektů před předáním do užívání budov bytové nebo občanské výstavby, světlé výšky podlaží do 4 m</t>
  </si>
  <si>
    <t>621154938</t>
  </si>
  <si>
    <t>430+455</t>
  </si>
  <si>
    <t>138</t>
  </si>
  <si>
    <t>952901114</t>
  </si>
  <si>
    <t>Vyčištění budov nebo objektů před předáním do užívání budov bytové nebo občanské výstavby, světlé výšky podlaží přes 4 m</t>
  </si>
  <si>
    <t>273927117</t>
  </si>
  <si>
    <t>139</t>
  </si>
  <si>
    <t>952902121</t>
  </si>
  <si>
    <t>Čištění budov při provádění oprav a udržovacích prací podlah drsných nebo chodníků zametením</t>
  </si>
  <si>
    <t>-2065460004</t>
  </si>
  <si>
    <t>140</t>
  </si>
  <si>
    <t>962031136</t>
  </si>
  <si>
    <t>Bourání příček z cihel, tvárnic nebo příčkovek z tvárnic nebo příčkovek pálených nebo nepálených na maltu vápennou nebo vápenocementovou, tl. do 150 mm</t>
  </si>
  <si>
    <t>1838917655</t>
  </si>
  <si>
    <t>185+420</t>
  </si>
  <si>
    <t>141</t>
  </si>
  <si>
    <t>962032231</t>
  </si>
  <si>
    <t>Bourání zdiva nadzákladového z cihel nebo tvárnic z cihel pálených nebo vápenopískových, na maltu vápennou nebo vápenocementovou, objemu přes 1 m3</t>
  </si>
  <si>
    <t>-751103106</t>
  </si>
  <si>
    <t>"1.15" 5,85*4,6*(0,275+0,35)+1,2*2,15*0,5</t>
  </si>
  <si>
    <t>"1.18-1.21" 5,85*4,6*(0,35+0,18+0,34)+1,5*2,15*0,315</t>
  </si>
  <si>
    <t xml:space="preserve">"1.33" 3,8*4,6*0,275 </t>
  </si>
  <si>
    <t>"1.31" 1,445*4,5*0,65+0,8*2,15*0,65</t>
  </si>
  <si>
    <t>"1.35" 0,9*2,15*(0,485+0,75)</t>
  </si>
  <si>
    <t>"1.34" 1,67*1,9*0,5</t>
  </si>
  <si>
    <t>"1.37" 0,9*2,15*0,75</t>
  </si>
  <si>
    <t>"1.51" 2,7*4,6*0,5+1,6*4,5*0,75+1,85*4,6*0,55</t>
  </si>
  <si>
    <t>"1.45" 11,2*4,6*0,4+9,1*4,6*0,25</t>
  </si>
  <si>
    <t>"1.55" 2,5*4,6*0,4+9,1*4,6*0,2+3*4,6*0,68</t>
  </si>
  <si>
    <t>"1.68" 13,3*4,6*0,5+5*5,76*4,6*0,18+2,3*4,6*0,18+11*3,3*0,7</t>
  </si>
  <si>
    <t>"2.06" 6,14*3,5*0,55</t>
  </si>
  <si>
    <t>"2.14" 4,85*3,5*0,2</t>
  </si>
  <si>
    <t>"2.08" 9,8*3,5*0,18</t>
  </si>
  <si>
    <t>"2.11" (6,25+1,5)*3,5*0,18</t>
  </si>
  <si>
    <t>1,35*2,35*0,5*3+1,525*3,5*0,5+1,7*2,15*0,5+1*2,15*0,5</t>
  </si>
  <si>
    <t>13,4*1,25*0,45</t>
  </si>
  <si>
    <t>52,205*0,75</t>
  </si>
  <si>
    <t>142</t>
  </si>
  <si>
    <t>962032641</t>
  </si>
  <si>
    <t>Bourání zdiva nadzákladového z cihel nebo tvárnic komínového z cihel pálených, šamotových nebo vápenopískových nad střechou na maltu cementovou</t>
  </si>
  <si>
    <t>387803464</t>
  </si>
  <si>
    <t>0,35*0,35*2,4*11</t>
  </si>
  <si>
    <t>0,35*1,25*2,4*3</t>
  </si>
  <si>
    <t>0,35*0,65*2,4*2</t>
  </si>
  <si>
    <t>0,48*(0,48+0,87+1,24+0,52+1,88)*6</t>
  </si>
  <si>
    <t>143</t>
  </si>
  <si>
    <t>962052211</t>
  </si>
  <si>
    <t>Bourání zdiva železobetonového nadzákladového, objemu přes 1 m3</t>
  </si>
  <si>
    <t>796019401</t>
  </si>
  <si>
    <t>2,85*3,5*0,15</t>
  </si>
  <si>
    <t>144</t>
  </si>
  <si>
    <t>962081131</t>
  </si>
  <si>
    <t>Bourání zdiva příček nebo vybourání otvorů ze skleněných tvárnic, tl. do 100 mm</t>
  </si>
  <si>
    <t>-1501611750</t>
  </si>
  <si>
    <t>1,4*2,37+3,88*1,45+1,44*0,62+2,22*0,62</t>
  </si>
  <si>
    <t>145</t>
  </si>
  <si>
    <t>963053936</t>
  </si>
  <si>
    <t>Bourání železobetonových monolitických schodišťových ramen samonosných</t>
  </si>
  <si>
    <t>-1251871545</t>
  </si>
  <si>
    <t>"teracové stupě před vchodem</t>
  </si>
  <si>
    <t>9,54*1,962</t>
  </si>
  <si>
    <t>146</t>
  </si>
  <si>
    <t>965042141</t>
  </si>
  <si>
    <t>Bourání mazanin betonových nebo z litého asfaltu tl. do 100 mm, plochy přes 4 m2</t>
  </si>
  <si>
    <t>-12025006</t>
  </si>
  <si>
    <t>286,5*0,08+262,35*0,1</t>
  </si>
  <si>
    <t>147</t>
  </si>
  <si>
    <t>965042241</t>
  </si>
  <si>
    <t>Bourání mazanin betonových nebo z litého asfaltu tl. přes 100 mm, plochy přes 4 m2</t>
  </si>
  <si>
    <t>1761513087</t>
  </si>
  <si>
    <t>"401" 0,4*(18+62)*0,15</t>
  </si>
  <si>
    <t>148</t>
  </si>
  <si>
    <t>965046111</t>
  </si>
  <si>
    <t>Broušení stávajících betonových podlah úběr do 3 mm</t>
  </si>
  <si>
    <t>1127152012</t>
  </si>
  <si>
    <t>149</t>
  </si>
  <si>
    <t>965046119</t>
  </si>
  <si>
    <t>Broušení stávajících betonových podlah Příplatek k ceně za každý další 1 mm úběru</t>
  </si>
  <si>
    <t>-241154332</t>
  </si>
  <si>
    <t>170,69*2 "Přepočtené koeficientem množství</t>
  </si>
  <si>
    <t>150</t>
  </si>
  <si>
    <t>965049112</t>
  </si>
  <si>
    <t>Bourání mazanin Příplatek k cenám za bourání mazanin betonových se svařovanou sítí, tl. přes 100 mm</t>
  </si>
  <si>
    <t>-414410193</t>
  </si>
  <si>
    <t>151</t>
  </si>
  <si>
    <t>965081313</t>
  </si>
  <si>
    <t>Bourání podlah z dlaždic bez podkladního lože nebo mazaniny, s jakoukoliv výplní spár betonových, teracových nebo čedičových tl. do 20 mm, plochy přes 1 m2</t>
  </si>
  <si>
    <t>-989919728</t>
  </si>
  <si>
    <t>152</t>
  </si>
  <si>
    <t>965081353</t>
  </si>
  <si>
    <t>Bourání podlah z dlaždic bez podkladního lože nebo mazaniny, s jakoukoliv výplní spár betonových, teracových nebo čedičových tl. přes 40 mm, plochy přes 1 m2</t>
  </si>
  <si>
    <t>1726088924</t>
  </si>
  <si>
    <t>49,5*5,3</t>
  </si>
  <si>
    <t>153</t>
  </si>
  <si>
    <t>965082923</t>
  </si>
  <si>
    <t>Odstranění násypu pod podlahami nebo ochranného násypu na střechách tl. do 100 mm, plochy přes 2 m2</t>
  </si>
  <si>
    <t>1034470774</t>
  </si>
  <si>
    <t>(367,810+401,7)*0,1</t>
  </si>
  <si>
    <t>154</t>
  </si>
  <si>
    <t>965082933</t>
  </si>
  <si>
    <t>Odstranění násypu pod podlahami nebo ochranného násypu na střechách tl. do 200 mm, plochy přes 2 m2</t>
  </si>
  <si>
    <t>-1344911561</t>
  </si>
  <si>
    <t>1392,025*0,17</t>
  </si>
  <si>
    <t>155</t>
  </si>
  <si>
    <t>965082941</t>
  </si>
  <si>
    <t>Odstranění násypu pod podlahami nebo ochranného násypu na střechách tl. přes 200 mm jakékoliv plochy</t>
  </si>
  <si>
    <t>389102246</t>
  </si>
  <si>
    <t>286,5*(0,08+0,35)/2</t>
  </si>
  <si>
    <t>156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</si>
  <si>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</si>
  <si>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</si>
  <si>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-1335571158</t>
  </si>
  <si>
    <t>157</t>
  </si>
  <si>
    <t>969021121</t>
  </si>
  <si>
    <t>Vybourání kanalizačního potrubí DN do 200 mm</t>
  </si>
  <si>
    <t>-745037861</t>
  </si>
  <si>
    <t>8*2</t>
  </si>
  <si>
    <t>158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</si>
  <si>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</si>
  <si>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</si>
  <si>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-1991008622</t>
  </si>
  <si>
    <t>"P500" 7</t>
  </si>
  <si>
    <t>159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</si>
  <si>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</si>
  <si>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</si>
  <si>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646160754</t>
  </si>
  <si>
    <t>"401" 26</t>
  </si>
  <si>
    <t>160</t>
  </si>
  <si>
    <t>971033251</t>
  </si>
  <si>
    <t>Vybourání otvorů ve zdivu základovém nebo nadzákladovém z cihel, tvárnic, příčkovek z cihel pálených na maltu vápennou nebo vápenocementovou plochy do 0,0225 m2, tl. do 450 mm</t>
  </si>
  <si>
    <t>1593764828</t>
  </si>
  <si>
    <t>"610" 100</t>
  </si>
  <si>
    <t>"620" 50</t>
  </si>
  <si>
    <t>"630" 50</t>
  </si>
  <si>
    <t>"T500" 9</t>
  </si>
  <si>
    <t>"P500" 14</t>
  </si>
  <si>
    <t>161</t>
  </si>
  <si>
    <t>971033371</t>
  </si>
  <si>
    <t>Vybourání otvorů ve zdivu základovém nebo nadzákladovém z cihel, tvárnic, příčkovek z cihel pálených na maltu vápennou nebo vápenocementovou plochy do 0,09 m2, tl. do 750 mm</t>
  </si>
  <si>
    <t>-451250207</t>
  </si>
  <si>
    <t>"T500" 2</t>
  </si>
  <si>
    <t>"P500" 14+3+3</t>
  </si>
  <si>
    <t>"401" 9+19</t>
  </si>
  <si>
    <t>"402" 19+28</t>
  </si>
  <si>
    <t>162</t>
  </si>
  <si>
    <t>972054141</t>
  </si>
  <si>
    <t>Vybourání otvorů ve stropech nebo klenbách železobetonových bez odstranění podlahy a násypu, plochy do 0,0225 m2, tl. do 150 mm</t>
  </si>
  <si>
    <t>570492049</t>
  </si>
  <si>
    <t>"402" 12</t>
  </si>
  <si>
    <t>163</t>
  </si>
  <si>
    <t>972054241</t>
  </si>
  <si>
    <t>Vybourání otvorů ve stropech nebo klenbách železobetonových bez odstranění podlahy a násypu, plochy do 0,09 m2, tl. do 150 mm</t>
  </si>
  <si>
    <t>-1419404397</t>
  </si>
  <si>
    <t>"402" 8+4</t>
  </si>
  <si>
    <t>164</t>
  </si>
  <si>
    <t>973031151</t>
  </si>
  <si>
    <t>Vysekání výklenků nebo kapes ve zdivu z cihel na maltu vápennou nebo vápenocementovou výklenků, pohledové plochy přes 0,25 m2</t>
  </si>
  <si>
    <t>845301328</t>
  </si>
  <si>
    <t>"610" 0,8*1,5*0,15*11</t>
  </si>
  <si>
    <t>"620" 0,8*1,5*0,15*1</t>
  </si>
  <si>
    <t>"630" 0,8*1,5*0,15*1</t>
  </si>
  <si>
    <t>165</t>
  </si>
  <si>
    <t>973031334</t>
  </si>
  <si>
    <t>Vysekání výklenků nebo kapes ve zdivu z cihel na maltu vápennou nebo vápenocementovou kapes, plochy do 0,16 m2, hl. do 150 mm</t>
  </si>
  <si>
    <t>-783025601</t>
  </si>
  <si>
    <t>166</t>
  </si>
  <si>
    <t>973031335</t>
  </si>
  <si>
    <t>Vysekání výklenků nebo kapes ve zdivu z cihel na maltu vápennou nebo vápenocementovou kapes, plochy do 0,16 m2, hl. do 300 mm</t>
  </si>
  <si>
    <t>846653306</t>
  </si>
  <si>
    <t>167</t>
  </si>
  <si>
    <t>974031132</t>
  </si>
  <si>
    <t>Vysekání rýh ve zdivu cihelném na maltu vápennou nebo vápenocementovou do hl. 50 mm a šířky do 70 mm</t>
  </si>
  <si>
    <t>-1452030336</t>
  </si>
  <si>
    <t>"610" 650</t>
  </si>
  <si>
    <t>"620" 500</t>
  </si>
  <si>
    <t>"630" 400</t>
  </si>
  <si>
    <t>168</t>
  </si>
  <si>
    <t>974031134</t>
  </si>
  <si>
    <t>Vysekání rýh ve zdivu cihelném na maltu vápennou nebo vápenocementovou do hl. 50 mm a šířky do 150 mm</t>
  </si>
  <si>
    <t>746411982</t>
  </si>
  <si>
    <t>"610" 450</t>
  </si>
  <si>
    <t>"620" 250</t>
  </si>
  <si>
    <t>"630" 150</t>
  </si>
  <si>
    <t>169</t>
  </si>
  <si>
    <t>974031153</t>
  </si>
  <si>
    <t>Vysekání rýh ve zdivu cihelném na maltu vápennou nebo vápenocementovou do hl. 100 mm a šířky do 100 mm</t>
  </si>
  <si>
    <t>539604297</t>
  </si>
  <si>
    <t>"T500" 12</t>
  </si>
  <si>
    <t>"401" 136+19</t>
  </si>
  <si>
    <t>"402" 86</t>
  </si>
  <si>
    <t>170</t>
  </si>
  <si>
    <t>974031154</t>
  </si>
  <si>
    <t>Vysekání rýh ve zdivu cihelném na maltu vápennou nebo vápenocementovou do hl. 100 mm a šířky do 150 mm</t>
  </si>
  <si>
    <t>1526553498</t>
  </si>
  <si>
    <t>"T500" 595</t>
  </si>
  <si>
    <t>"P500" 6</t>
  </si>
  <si>
    <t>171</t>
  </si>
  <si>
    <t>974031157</t>
  </si>
  <si>
    <t>Vysekání rýh ve zdivu cihelném na maltu vápennou nebo vápenocementovou do hl. 100 mm a šířky do 300 mm</t>
  </si>
  <si>
    <t>-106425856</t>
  </si>
  <si>
    <t>"402" 176</t>
  </si>
  <si>
    <t>172</t>
  </si>
  <si>
    <t>974031164</t>
  </si>
  <si>
    <t>Vysekání rýh ve zdivu cihelném na maltu vápennou nebo vápenocementovou do hl. 150 mm a šířky do 150 mm</t>
  </si>
  <si>
    <t>605904174</t>
  </si>
  <si>
    <t>"401" 146</t>
  </si>
  <si>
    <t>173</t>
  </si>
  <si>
    <t>974031167</t>
  </si>
  <si>
    <t>Vysekání rýh ve zdivu cihelném na maltu vápennou nebo vápenocementovou do hl. 150 mm a šířky do 300 mm</t>
  </si>
  <si>
    <t>318045289</t>
  </si>
  <si>
    <t>(12,3+22)*2</t>
  </si>
  <si>
    <t>174</t>
  </si>
  <si>
    <t>974042564</t>
  </si>
  <si>
    <t>Vysekání rýh v betonové nebo jiné monolitické dlažbě s betonovým podkladem do hl. 150 mm a šířky do 150 mm</t>
  </si>
  <si>
    <t>-1361372459</t>
  </si>
  <si>
    <t>"401" 58</t>
  </si>
  <si>
    <t>175</t>
  </si>
  <si>
    <t>974042567</t>
  </si>
  <si>
    <t>Vysekání rýh v betonové nebo jiné monolitické dlažbě s betonovým podkladem do hl. 150 mm a šířky do 300 mm</t>
  </si>
  <si>
    <t>1791469249</t>
  </si>
  <si>
    <t>"401" 9</t>
  </si>
  <si>
    <t>176</t>
  </si>
  <si>
    <t>975011231</t>
  </si>
  <si>
    <t>Podpěrné dřevení při podezdívání základového zdiva při výšce vyzdívky do 2 m, při tl. zdiva 450 mm a délce podchycení přes 1 do 3 m</t>
  </si>
  <si>
    <t>-620814016</t>
  </si>
  <si>
    <t>177</t>
  </si>
  <si>
    <t>975022351</t>
  </si>
  <si>
    <t>Podchycení nadzákladového zdiva dřevěnou výztuhou v. podchycení do 3 m, při tl. zdiva přes 450 do 600 mm a délce podchycení přes 3 do 5 m</t>
  </si>
  <si>
    <t>167385113</t>
  </si>
  <si>
    <t>178</t>
  </si>
  <si>
    <t>975022751</t>
  </si>
  <si>
    <t>Podchycení nadzákladového zdiva dřevěnou výztuhou v. podchycení do 3 m, při tl. zdiva Příplatek k cenám za každý další 1 m výšky přes 3 m, při tl. zdiva přes 450 do 600 mm a délce podchycení přes 3 do 5 m</t>
  </si>
  <si>
    <t>421296865</t>
  </si>
  <si>
    <t>179</t>
  </si>
  <si>
    <t>975053141</t>
  </si>
  <si>
    <t>Víceřadové podchycení stropů pro osazení nosníků dřevěnou výztuhou v. podchycení do 3,5 m a při zatížení hmotností přes 800 do 1500 kg/m2</t>
  </si>
  <si>
    <t>991781430</t>
  </si>
  <si>
    <t>12*4</t>
  </si>
  <si>
    <t>180</t>
  </si>
  <si>
    <t>975058141</t>
  </si>
  <si>
    <t>Víceřadové podchycení stropů pro osazení nosníků dřevěnou výztuhou Příplatek k cenám za každý další 1 m výšky přes 3,50 m a při zatížení hmotností přes 800 do 1500 kg/m2</t>
  </si>
  <si>
    <t>-480706937</t>
  </si>
  <si>
    <t>181</t>
  </si>
  <si>
    <t>978036191</t>
  </si>
  <si>
    <t>Otlučení cementových omítek vnějších ploch s vyškrabáním spar zdiva a s očištěním povrchu, v rozsahu přes 80 do 100 %</t>
  </si>
  <si>
    <t>-433480929</t>
  </si>
  <si>
    <t>"Západ" 119,345*5+24,14*4,55</t>
  </si>
  <si>
    <t>"Východ" 829*1,2</t>
  </si>
  <si>
    <t>"Sever" 213</t>
  </si>
  <si>
    <t>"Jih" 210</t>
  </si>
  <si>
    <t>"okna" -360</t>
  </si>
  <si>
    <t>182</t>
  </si>
  <si>
    <t>978059541</t>
  </si>
  <si>
    <t>Odsekání obkladů stěn včetně otlučení podkladní omítky až na zdivo z obkládaček vnitřních, z jakýchkoliv materiálů, plochy přes 1 m2</t>
  </si>
  <si>
    <t>-627211819</t>
  </si>
  <si>
    <t>"1.NP" 270</t>
  </si>
  <si>
    <t>"1.MP" 30</t>
  </si>
  <si>
    <t>"2.NP" 75</t>
  </si>
  <si>
    <t>183</t>
  </si>
  <si>
    <t>978059641</t>
  </si>
  <si>
    <t>Odsekání obkladů stěn včetně otlučení podkladní omítky až na zdivo z obkládaček vnějších, z jakýchkoliv materiálů, plochy přes 1 m2</t>
  </si>
  <si>
    <t>801050076</t>
  </si>
  <si>
    <t>184</t>
  </si>
  <si>
    <t>985132311</t>
  </si>
  <si>
    <t>Očištění ploch líce kleneb a podhledů ruční dočištění ocelovými kartáči</t>
  </si>
  <si>
    <t>-597460334</t>
  </si>
  <si>
    <t>185</t>
  </si>
  <si>
    <t>985223111</t>
  </si>
  <si>
    <t>Přezdívání zdiva do aktivované malty cihelného, objemu přes 1 do 3 m3</t>
  </si>
  <si>
    <t>-938362736</t>
  </si>
  <si>
    <t>4,6*0,6*0,75</t>
  </si>
  <si>
    <t>186</t>
  </si>
  <si>
    <t>59610001</t>
  </si>
  <si>
    <t>cihla pálená plná do P15 290x140x65mm</t>
  </si>
  <si>
    <t>152140079</t>
  </si>
  <si>
    <t>187</t>
  </si>
  <si>
    <t>985331212</t>
  </si>
  <si>
    <t>Dodatečné vlepování betonářské výztuže včetně vyvrtání a vyčištění otvoru chemickou maltou průměr výztuže 10 mm</t>
  </si>
  <si>
    <t>-657913421</t>
  </si>
  <si>
    <t>275*0,25</t>
  </si>
  <si>
    <t>188</t>
  </si>
  <si>
    <t>13021012</t>
  </si>
  <si>
    <t>tyč ocelová žebírková jakost BSt 500S výztuž do betonu D 10mm</t>
  </si>
  <si>
    <t>1281193528</t>
  </si>
  <si>
    <t>68,750*2*0,62*0,0011</t>
  </si>
  <si>
    <t>189</t>
  </si>
  <si>
    <t>R961055111</t>
  </si>
  <si>
    <t>Bourání konstrukcí z betonu železového</t>
  </si>
  <si>
    <t>324403403</t>
  </si>
  <si>
    <t>3,8*1,1*0,25+(3,8+0,8)*1*0,3</t>
  </si>
  <si>
    <t>3,67*3,06*0,2+8</t>
  </si>
  <si>
    <t>2*0,25</t>
  </si>
  <si>
    <t>1,8*0,8*0,2*5+9,75*1,8*0,2</t>
  </si>
  <si>
    <t>190</t>
  </si>
  <si>
    <t>R965042241</t>
  </si>
  <si>
    <t>Odstranění stávající nášlapné vrstvy vč. srovnání podkladu</t>
  </si>
  <si>
    <t>-2061153494</t>
  </si>
  <si>
    <t>98,05*0,39</t>
  </si>
  <si>
    <t>191</t>
  </si>
  <si>
    <t>R968062375</t>
  </si>
  <si>
    <t>Vybourání rámů oken, dveřních zárubní, vrat, stěn, ostění nebo obkladů, vše s křídly, parapety obklady parapetů a ostění, jakékoli velikosti</t>
  </si>
  <si>
    <t>1263481443</t>
  </si>
  <si>
    <t>0,8*0,8*2+0,9*1,54*3+1,25*1,83+1,15*1,8+1,18*0,65*7+1,1*2,5*2+0,88*0,65*2+0,89*1,97</t>
  </si>
  <si>
    <t>1,8*4</t>
  </si>
  <si>
    <t>1,6*13</t>
  </si>
  <si>
    <t>1,4*6</t>
  </si>
  <si>
    <t>1,2*5</t>
  </si>
  <si>
    <t>0,56*0,42</t>
  </si>
  <si>
    <t>1,2*2+0,57*0,86*6+1,5*3,36*4+1,5*2,36*43+2,08*2,2+1,08*2,06+1,45*3,31+1,75*3,36*2+1,1*2,07</t>
  </si>
  <si>
    <t>3,9*3,46*2+0,9*1,2*5+3,064*3</t>
  </si>
  <si>
    <t>2,8*2+2,6+1,72*2,2+1,6*2,1+1,2*2,1</t>
  </si>
  <si>
    <t>1,6*26</t>
  </si>
  <si>
    <t>1,2*18</t>
  </si>
  <si>
    <t>1,8*3</t>
  </si>
  <si>
    <t>1,46*1,2*4+1,19*1,5*3</t>
  </si>
  <si>
    <t>1,2*3</t>
  </si>
  <si>
    <t>1,6*2</t>
  </si>
  <si>
    <t>1,48*2,35*19</t>
  </si>
  <si>
    <t>1,6*18</t>
  </si>
  <si>
    <t>1,2*7</t>
  </si>
  <si>
    <t>192</t>
  </si>
  <si>
    <t>R969072101</t>
  </si>
  <si>
    <t>Odstranění stáv. zařizovacích předmětů a rozvodů kanalizace a vody, vč. odvozu a likvidace suti</t>
  </si>
  <si>
    <t>soubor</t>
  </si>
  <si>
    <t>-1165767491</t>
  </si>
  <si>
    <t>193</t>
  </si>
  <si>
    <t>R969073101</t>
  </si>
  <si>
    <t>Odstranění stáv. otopných těles a rozvodů vytápění, vč. odvozu a likvidace suti</t>
  </si>
  <si>
    <t>36726601</t>
  </si>
  <si>
    <t>194</t>
  </si>
  <si>
    <t>R969074101</t>
  </si>
  <si>
    <t>Odstranění stáv. elektrických rozvodů, světelný a zásuvkový okruh, vč. odvozu a likvidace suti</t>
  </si>
  <si>
    <t>1432365508</t>
  </si>
  <si>
    <t>"POZOR!!!</t>
  </si>
  <si>
    <t>"veškeré rozvody technologií nádraží musí zůstat neporušeny!</t>
  </si>
  <si>
    <t>195</t>
  </si>
  <si>
    <t>R976075211</t>
  </si>
  <si>
    <t>Vybourání zámečnických výrobků</t>
  </si>
  <si>
    <t>-1793101812</t>
  </si>
  <si>
    <t>Lešení a stavební výtahy</t>
  </si>
  <si>
    <t>523</t>
  </si>
  <si>
    <t>941111121</t>
  </si>
  <si>
    <t>Montáž lešení řadového trubkového lehkého s podlahami zatížení do 200 kg/m2 š do 1,2 m v do 10 m</t>
  </si>
  <si>
    <t>-1073713608</t>
  </si>
  <si>
    <t>Montáž lešení řadového trubkového lehkého pracovního s podlahami s provozním zatížením tř. 3 do 200 kg/m2 šířky tř. W09 přes 0,9 do 1,2 m, výšky do 10 m</t>
  </si>
  <si>
    <t>3000</t>
  </si>
  <si>
    <t>524</t>
  </si>
  <si>
    <t>941111221</t>
  </si>
  <si>
    <t>Příplatek k lešení řadovému trubkovému lehkému s podlahami š 1,2 m v 10 m za první a ZKD den použití</t>
  </si>
  <si>
    <t>-1853589987</t>
  </si>
  <si>
    <t>Montáž lešení řadového trubkového lehkého pracovního s podlahami s provozním zatížením tř. 3 do 200 kg/m2 Příplatek za první a každý další den použití lešení k ceně -1121</t>
  </si>
  <si>
    <t>3000*360</t>
  </si>
  <si>
    <t>525</t>
  </si>
  <si>
    <t>941111821</t>
  </si>
  <si>
    <t>Demontáž lešení řadového trubkového lehkého s podlahami zatížení do 200 kg/m2 š do 1,2 m v do 10 m</t>
  </si>
  <si>
    <t>-1059266371</t>
  </si>
  <si>
    <t>Demontáž lešení řadového trubkového lehkého pracovního s podlahami s provozním zatížením tř. 3 do 200 kg/m2 šířky tř. W09 přes 0,9 do 1,2 m, výšky do 10 m</t>
  </si>
  <si>
    <t>526</t>
  </si>
  <si>
    <t>944511111</t>
  </si>
  <si>
    <t>Montáž ochranné sítě z textilie z umělých vláken</t>
  </si>
  <si>
    <t>-284003521</t>
  </si>
  <si>
    <t>Montáž ochranné sítě zavěšené na konstrukci lešení z textilie z umělých vláken</t>
  </si>
  <si>
    <t>527</t>
  </si>
  <si>
    <t>944511211</t>
  </si>
  <si>
    <t>Příplatek k ochranné síti za první a ZKD den použití</t>
  </si>
  <si>
    <t>968646365</t>
  </si>
  <si>
    <t>Montáž ochranné sítě Příplatek za první a každý další den použití sítě k ceně -1111</t>
  </si>
  <si>
    <t>528</t>
  </si>
  <si>
    <t>944511811</t>
  </si>
  <si>
    <t>Demontáž ochranné sítě z textilie z umělých vláken</t>
  </si>
  <si>
    <t>-617103535</t>
  </si>
  <si>
    <t>Demontáž ochranné sítě zavěšené na konstrukci lešení z textilie z umělých vláken</t>
  </si>
  <si>
    <t>530</t>
  </si>
  <si>
    <t>949101111</t>
  </si>
  <si>
    <t>Lešení pomocné pro objekty pozemních staveb s lešeňovou podlahou v do 1,9 m zatížení do 150 kg/m2</t>
  </si>
  <si>
    <t>1158007647</t>
  </si>
  <si>
    <t>Lešení pomocné pracovní pro objekty pozemních staveb pro zatížení do 150 kg/m2, o výšce lešeňové podlahy do 1,9 m</t>
  </si>
  <si>
    <t>"1.PP"911</t>
  </si>
  <si>
    <t>529</t>
  </si>
  <si>
    <t>949101112</t>
  </si>
  <si>
    <t>Lešení pomocné pro objekty pozemních staveb s lešeňovou podlahou v do 3,5 m zatížení do 150 kg/m2</t>
  </si>
  <si>
    <t>-1736500847</t>
  </si>
  <si>
    <t>Lešení pomocné pracovní pro objekty pozemních staveb pro zatížení do 150 kg/m2, o výšce lešeňové podlahy přes 1,9 do 3,5 m</t>
  </si>
  <si>
    <t>"1.NP"2139</t>
  </si>
  <si>
    <t>"1M"157</t>
  </si>
  <si>
    <t>"2.NP"356</t>
  </si>
  <si>
    <t>531</t>
  </si>
  <si>
    <t>946112115</t>
  </si>
  <si>
    <t>Montáž pojízdných věží trubkových/dílcových š do 1,6 m dl do 3,2 m v do 5,5 m</t>
  </si>
  <si>
    <t>-1930596230</t>
  </si>
  <si>
    <t>Montáž pojízdných věží trubkových nebo dílcových s maximálním zatížením podlahy do 200 kg/m2 šířky přes 0,9 do 1,6 m, délky do 3,2 m, výšky přes 4,5 m do 5,5 m</t>
  </si>
  <si>
    <t>532</t>
  </si>
  <si>
    <t>946112215</t>
  </si>
  <si>
    <t>Příplatek k pojízdným věžím š do 1,6 m dl do 3,2 m v do 5,5 m za první a ZKD den použití</t>
  </si>
  <si>
    <t>1899598016</t>
  </si>
  <si>
    <t>Montáž pojízdných věží trubkových nebo dílcových s maximálním zatížením podlahy do 200 kg/m2 Příplatek za první a každý další den použití pojízdného lešení k ceně -2115</t>
  </si>
  <si>
    <t>30*18</t>
  </si>
  <si>
    <t>533</t>
  </si>
  <si>
    <t>946112815</t>
  </si>
  <si>
    <t>Demontáž pojízdných věží trubkových/dílcových š do 1,6 m dl do 3,2 m v do 5,5 m</t>
  </si>
  <si>
    <t>2055012665</t>
  </si>
  <si>
    <t>Demontáž pojízdných věží trubkových nebo dílcových s maximálním zatížením podlahy do 200 kg/m2 šířky přes 0,9 do 1,6 m, délky do 3,2 m, výšky přes 4,5 m do 5,5 m</t>
  </si>
  <si>
    <t>997</t>
  </si>
  <si>
    <t>Přesun sutě</t>
  </si>
  <si>
    <t>196</t>
  </si>
  <si>
    <t>997013113</t>
  </si>
  <si>
    <t>Vnitrostaveništní doprava suti a vybouraných hmot vodorovně do 50 m svisle s použitím mechanizace pro budovy a haly výšky přes 9 do 12 m</t>
  </si>
  <si>
    <t>-472922158</t>
  </si>
  <si>
    <t>197</t>
  </si>
  <si>
    <t>997013501</t>
  </si>
  <si>
    <t>Odvoz suti a vybouraných hmot na skládku nebo meziskládku se složením, na vzdálenost do 1 km</t>
  </si>
  <si>
    <t>-1544005803</t>
  </si>
  <si>
    <t>198</t>
  </si>
  <si>
    <t>997013509</t>
  </si>
  <si>
    <t>Odvoz suti a vybouraných hmot na skládku nebo meziskládku se složením, na vzdálenost Příplatek k ceně za každý další i započatý 1 km přes 1 km</t>
  </si>
  <si>
    <t>-537956314</t>
  </si>
  <si>
    <t>2022,388*14 "Přepočtené koeficientem množství</t>
  </si>
  <si>
    <t>199</t>
  </si>
  <si>
    <t>997013821</t>
  </si>
  <si>
    <t>Poplatek za uložení stavebního odpadu na skládce (skládkovné) ze stavebních materiálů obsahujících azbest zatříděných do Katalogu odpadů pod kódem 17 06 05</t>
  </si>
  <si>
    <t>-1294391119</t>
  </si>
  <si>
    <t>200</t>
  </si>
  <si>
    <t>997013831</t>
  </si>
  <si>
    <t>Poplatek za uložení stavebního odpadu na skládce (skládkovné) směsného stavebního a demoličního zatříděného do Katalogu odpadů pod kódem 170 904</t>
  </si>
  <si>
    <t>-1128766767</t>
  </si>
  <si>
    <t>2022,574-9,644</t>
  </si>
  <si>
    <t>201</t>
  </si>
  <si>
    <t>R997013011</t>
  </si>
  <si>
    <t>Vyklizení prostoru s naložením na dopravní prostředek z prostorů o půdorysné ploše přes 15 m2</t>
  </si>
  <si>
    <t>102044155</t>
  </si>
  <si>
    <t>998</t>
  </si>
  <si>
    <t>Přesun hmot</t>
  </si>
  <si>
    <t>202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</si>
  <si>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</si>
  <si>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</si>
  <si>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-1526157482</t>
  </si>
  <si>
    <t>PSV</t>
  </si>
  <si>
    <t>Práce a dodávky PSV</t>
  </si>
  <si>
    <t>711</t>
  </si>
  <si>
    <t>Izolace proti vodě, vlhkosti a plynům</t>
  </si>
  <si>
    <t>203</t>
  </si>
  <si>
    <t>711113125</t>
  </si>
  <si>
    <t>Izolace proti zemní vlhkosti natěradly a tmely za studena na ploše svislé S těsnicí hmotou dvousložkovou na bázi polymery modifikované živice</t>
  </si>
  <si>
    <t>16</t>
  </si>
  <si>
    <t>-711954205</t>
  </si>
  <si>
    <t>"vnější - 2×3mm" 669*3</t>
  </si>
  <si>
    <t>204</t>
  </si>
  <si>
    <t>711161215</t>
  </si>
  <si>
    <t>Izolace proti zemní vlhkosti a beztlakové vodě nopovými fóliemi na ploše svislé S vrstva ochranná, odvětrávací a drenážní výška nopku 20,0 mm, tl. fólie do 1,0 mm</t>
  </si>
  <si>
    <t>1369059303</t>
  </si>
  <si>
    <t>669*1,1 "Přepočtené koeficientem množství</t>
  </si>
  <si>
    <t>205</t>
  </si>
  <si>
    <t>711161383</t>
  </si>
  <si>
    <t>Izolace proti zemní vlhkosti a beztlakové vodě nopovými fóliemi ostatní ukončení izolace lištou</t>
  </si>
  <si>
    <t>-809679911</t>
  </si>
  <si>
    <t>286*1,05</t>
  </si>
  <si>
    <t>206</t>
  </si>
  <si>
    <t>711471053</t>
  </si>
  <si>
    <t>Provedení izolace proti povrchové a podpovrchové tlakové vodě termoplasty na ploše vodorovné V folií z nízkolehčeného PE položenou volně</t>
  </si>
  <si>
    <t>-1923928155</t>
  </si>
  <si>
    <t>207</t>
  </si>
  <si>
    <t>28323103</t>
  </si>
  <si>
    <t>fólie LDPE (750 kg/m3) proti zemní vlhkosti nad úrovní terénu tl 2mm</t>
  </si>
  <si>
    <t>32</t>
  </si>
  <si>
    <t>612796126</t>
  </si>
  <si>
    <t>621,45*1,15 "Přepočtené koeficientem množství</t>
  </si>
  <si>
    <t>208</t>
  </si>
  <si>
    <t>R711113127</t>
  </si>
  <si>
    <t>Izolace proti zemní vlhkosti natěradly a tmely za studena na ploše svislé S těsnicí stěrkou odolnou síranům s obsahem chromanu</t>
  </si>
  <si>
    <t>-838702552</t>
  </si>
  <si>
    <t>669</t>
  </si>
  <si>
    <t>209</t>
  </si>
  <si>
    <t>998711103</t>
  </si>
  <si>
    <t>Přesun hmot pro izolace proti vodě, vlhkosti a plynům stanovený z hmotnosti přesunovaného materiálu vodorovná dopravní vzdálenost do 50 m v objektech výšky přes 12 do 60 m</t>
  </si>
  <si>
    <t>1162007353</t>
  </si>
  <si>
    <t>712</t>
  </si>
  <si>
    <t>Povlakové krytiny</t>
  </si>
  <si>
    <t>210</t>
  </si>
  <si>
    <t>712300833</t>
  </si>
  <si>
    <t>Odstranění ze střech plochých do 10° krytiny povlakové třívrstvé</t>
  </si>
  <si>
    <t>1462274189</t>
  </si>
  <si>
    <t>16,75*13,1*1,05+13,6*81*1,05+5*7,1*2*1,05+6,05*106</t>
  </si>
  <si>
    <t>211</t>
  </si>
  <si>
    <t>712331111</t>
  </si>
  <si>
    <t>Provedení povlakové krytiny střech plochých do 10° pásy na sucho podkladní samolepící asfaltový pás</t>
  </si>
  <si>
    <t>402793164</t>
  </si>
  <si>
    <t>212</t>
  </si>
  <si>
    <t>62855000</t>
  </si>
  <si>
    <t xml:space="preserve">pás asfaltový samolepicí modifikovaný SBS tl 1,8mm s vložkou z polyesterové rohože s  spalitelnou fólií nebo jemnozrnný minerálním posypem nebo textilií na horním povrchu</t>
  </si>
  <si>
    <t>670756303</t>
  </si>
  <si>
    <t>1348*1,15 "Přepočtené koeficientem množství</t>
  </si>
  <si>
    <t>213</t>
  </si>
  <si>
    <t>712391171</t>
  </si>
  <si>
    <t>Provedení povlakové krytiny střech plochých do 10° -ostatní práce provedení vrstvy textilní podkladní</t>
  </si>
  <si>
    <t>-1271361048</t>
  </si>
  <si>
    <t>214</t>
  </si>
  <si>
    <t>28343122</t>
  </si>
  <si>
    <t>rohož separační ze skelných vláken 120g/m2 pod hydroizolační fólie</t>
  </si>
  <si>
    <t>-1624606924</t>
  </si>
  <si>
    <t>2102,926*1,15 "Přepočtené koeficientem množství</t>
  </si>
  <si>
    <t>215</t>
  </si>
  <si>
    <t>R712363412</t>
  </si>
  <si>
    <t xml:space="preserve">Provedení povlakové krytiny střech plochých do 10° s mechanicky kotvenou izolací včetně položení fólie a horkovzdušného svaření, budovy výšky do 18 m, kotvené do trapézového plechu nebo do dřeva </t>
  </si>
  <si>
    <t>-1854278122</t>
  </si>
  <si>
    <t>"kompletní provedení vč. všech prostupů a detailů, vč. vytažení na atiky</t>
  </si>
  <si>
    <t>2102,926*1,1</t>
  </si>
  <si>
    <t>216</t>
  </si>
  <si>
    <t>28322000</t>
  </si>
  <si>
    <t>fólie hydroizolační střešní mPVC mechanicky kotvená tl 2,0mm šedá</t>
  </si>
  <si>
    <t>1631515834</t>
  </si>
  <si>
    <t>2313,219*1,15 "Přepočtené koeficientem množství</t>
  </si>
  <si>
    <t>217</t>
  </si>
  <si>
    <t>998712103</t>
  </si>
  <si>
    <t>Přesun hmot pro povlakové krytiny stanovený z hmotnosti přesunovaného materiálu vodorovná dopravní vzdálenost do 50 m v objektech výšky přes 12 do 24 m</t>
  </si>
  <si>
    <t>1710067438</t>
  </si>
  <si>
    <t>713</t>
  </si>
  <si>
    <t>Izolace tepelné</t>
  </si>
  <si>
    <t>218</t>
  </si>
  <si>
    <t>713121111</t>
  </si>
  <si>
    <t>Montáž tepelné izolace podlah rohožemi, pásy, deskami, dílci, bloky (izolační materiál ve specifikaci) kladenými volně jednovrstvá</t>
  </si>
  <si>
    <t>-1262266663</t>
  </si>
  <si>
    <t>212,82</t>
  </si>
  <si>
    <t>533,61</t>
  </si>
  <si>
    <t>246,61</t>
  </si>
  <si>
    <t>621,45</t>
  </si>
  <si>
    <t>219</t>
  </si>
  <si>
    <t>28375914</t>
  </si>
  <si>
    <t>deska EPS 150 do plochých střech a podlah λ=0,035 tl 100mm</t>
  </si>
  <si>
    <t>986184890</t>
  </si>
  <si>
    <t>533,61*1,02 "Přepočtené koeficientem množství</t>
  </si>
  <si>
    <t>220</t>
  </si>
  <si>
    <t>28375909</t>
  </si>
  <si>
    <t>deska EPS 150 do plochých střech a podlah λ=0,035 tl 50mm</t>
  </si>
  <si>
    <t>528473510</t>
  </si>
  <si>
    <t>"odpočet skladba P14-PIR deska"</t>
  </si>
  <si>
    <t>"1.63"-22,12</t>
  </si>
  <si>
    <t>"1.64"-65,01</t>
  </si>
  <si>
    <t>"1.65"-38,72</t>
  </si>
  <si>
    <t>86,97*1,05 'Přepočtené koeficientem množství</t>
  </si>
  <si>
    <t>520</t>
  </si>
  <si>
    <t>1421010680.RPIR</t>
  </si>
  <si>
    <t xml:space="preserve">Izolace do podlah PIR 50 mm (1200×600 mm)  λ=0,022</t>
  </si>
  <si>
    <t>-1111891124</t>
  </si>
  <si>
    <t>"P14"</t>
  </si>
  <si>
    <t>"1.63"22,12*0,05</t>
  </si>
  <si>
    <t>"1.64"65,01*0,05</t>
  </si>
  <si>
    <t>"1.65"38,72*0,05</t>
  </si>
  <si>
    <t>6,293*1,02 'Přepočtené koeficientem množství</t>
  </si>
  <si>
    <t>221</t>
  </si>
  <si>
    <t>28375926</t>
  </si>
  <si>
    <t>deska EPS 200 do plochých střech a podlah λ=0,034 tl 100mm</t>
  </si>
  <si>
    <t>-1415487451</t>
  </si>
  <si>
    <t>621,45*1,05 "Přepočtené koeficientem množství</t>
  </si>
  <si>
    <t>222</t>
  </si>
  <si>
    <t>28375927</t>
  </si>
  <si>
    <t>deska EPS 200 do plochých střech a podlah λ=0,034 tl 120mm</t>
  </si>
  <si>
    <t>665831097</t>
  </si>
  <si>
    <t>246,61*1,05 "Přepočtené koeficientem množství</t>
  </si>
  <si>
    <t>223</t>
  </si>
  <si>
    <t>28376382</t>
  </si>
  <si>
    <t>deska z polystyrénu XPS, hrana polodrážková a hladký povrch s vyšší odolností tl 100mm</t>
  </si>
  <si>
    <t>-511571241</t>
  </si>
  <si>
    <t>8*1,05 "Přepočtené koeficientem množství</t>
  </si>
  <si>
    <t>521</t>
  </si>
  <si>
    <t>713121211</t>
  </si>
  <si>
    <t>Montáž izolace tepelné podlah volně kladenými okrajovými pásky</t>
  </si>
  <si>
    <t>-262059535</t>
  </si>
  <si>
    <t>Montáž tepelné izolace podlah okrajovými pásky kladenými volně</t>
  </si>
  <si>
    <t>"1.63"(5,8*2+3,3*2)</t>
  </si>
  <si>
    <t>"1.64"(7,4*2+8,2*2)</t>
  </si>
  <si>
    <t>"1.65"(7,4*2+5*2)</t>
  </si>
  <si>
    <t>522</t>
  </si>
  <si>
    <t>1435441000</t>
  </si>
  <si>
    <t xml:space="preserve">Pásek podlahový okrajový 15x50×1000 mm </t>
  </si>
  <si>
    <t>1027019574</t>
  </si>
  <si>
    <t>224</t>
  </si>
  <si>
    <t>713122111</t>
  </si>
  <si>
    <t>Izolace pro pochozí půdy parotěsná vrstva na ploše vodorovné V</t>
  </si>
  <si>
    <t>-1487624193</t>
  </si>
  <si>
    <t>225</t>
  </si>
  <si>
    <t>713122122</t>
  </si>
  <si>
    <t>Izolace pro pochozí půdy nosný rošt z EPS trámců, osová vzdálenost trámů do 600 mm tloušťky 200 mm</t>
  </si>
  <si>
    <t>-841591829</t>
  </si>
  <si>
    <t>226</t>
  </si>
  <si>
    <t>713122132</t>
  </si>
  <si>
    <t>Izolace pro pochozí půdy izolace tepelná vkládaná mezi rošty z EPS dvouvrstvá tloušťky 200 mm</t>
  </si>
  <si>
    <t>127257705</t>
  </si>
  <si>
    <t>227</t>
  </si>
  <si>
    <t>713122141</t>
  </si>
  <si>
    <t>Izolace pro pochozí půdy prkna dřevěná lepená na rošt z EPS trámců pomocí nízkoexpanzní pěny</t>
  </si>
  <si>
    <t>-1268593658</t>
  </si>
  <si>
    <t>228</t>
  </si>
  <si>
    <t>713122151</t>
  </si>
  <si>
    <t>Izolace pro pochozí půdy Příplatek k cenám za zbroušení roštu z EPS trámců k vyrovnání nerovnosti povrchu</t>
  </si>
  <si>
    <t>-1963245024</t>
  </si>
  <si>
    <t>229</t>
  </si>
  <si>
    <t>713141152</t>
  </si>
  <si>
    <t>Montáž tepelné izolace střech plochých rohožemi, pásy, deskami, dílci, bloky (izolační materiál ve specifikaci) kladenými volně dvouvrstvá</t>
  </si>
  <si>
    <t>561927309</t>
  </si>
  <si>
    <t>230</t>
  </si>
  <si>
    <t>63148154</t>
  </si>
  <si>
    <t>deska tepelně izolační minerální univerzální λ=0,035 tl 100mm</t>
  </si>
  <si>
    <t>1200580878</t>
  </si>
  <si>
    <t>1348*2,1 "Přepočtené koeficientem množství</t>
  </si>
  <si>
    <t>231</t>
  </si>
  <si>
    <t>R713131141</t>
  </si>
  <si>
    <t>Montáž tepelné izolace stěn rohožemi, pásy, deskami, dílci, bloky (izolační materiál ve specifikaci) lepením celoplošně</t>
  </si>
  <si>
    <t>945793921</t>
  </si>
  <si>
    <t>"vč. lepicích kotev pod TI desku</t>
  </si>
  <si>
    <t>232</t>
  </si>
  <si>
    <t>1793770526</t>
  </si>
  <si>
    <t>669*0,14</t>
  </si>
  <si>
    <t>93,66*1,05 "Přepočtené koeficientem množství</t>
  </si>
  <si>
    <t>233</t>
  </si>
  <si>
    <t>R713910101</t>
  </si>
  <si>
    <t>M+D tepelná izolace detailů, atik, prostupů a pod.</t>
  </si>
  <si>
    <t>-2145112536</t>
  </si>
  <si>
    <t>234</t>
  </si>
  <si>
    <t>998713103</t>
  </si>
  <si>
    <t>Přesun hmot pro izolace tepelné stanovený z hmotnosti přesunovaného materiálu vodorovná dopravní vzdálenost do 50 m v objektech výšky přes 12 m do 24 m</t>
  </si>
  <si>
    <t>-164135360</t>
  </si>
  <si>
    <t>762</t>
  </si>
  <si>
    <t>Konstrukce tesařské</t>
  </si>
  <si>
    <t>235</t>
  </si>
  <si>
    <t>762082430</t>
  </si>
  <si>
    <t>Práce společné pro tesařské konstrukce profilování zhlaví trámů a ozdobných konců vnější půloblouk se zářezy, plochy přes 160 do 320 cm2</t>
  </si>
  <si>
    <t>2015941282</t>
  </si>
  <si>
    <t>"kompletní tesařská úprava krokví dle PD</t>
  </si>
  <si>
    <t>84+25</t>
  </si>
  <si>
    <t>236</t>
  </si>
  <si>
    <t>762083122</t>
  </si>
  <si>
    <t>Práce společné pro tesařské konstrukce impregnace řeziva máčením proti dřevokaznému hmyzu, houbám a plísním, třída ohrožení 3 a 4 (dřevo v exteriéru)</t>
  </si>
  <si>
    <t>-1723954259</t>
  </si>
  <si>
    <t>16,229+3,685</t>
  </si>
  <si>
    <t>237</t>
  </si>
  <si>
    <t>762214811</t>
  </si>
  <si>
    <t>Demontáž schodiště se zábradlím přímočarých nebo křivočarých z prken nebo fošen s podstupnicemi, šířky přes 1,00 do 1,50 m</t>
  </si>
  <si>
    <t>-1315808461</t>
  </si>
  <si>
    <t>3,5+1</t>
  </si>
  <si>
    <t>238</t>
  </si>
  <si>
    <t>762331812</t>
  </si>
  <si>
    <t>Demontáž vázaných konstrukcí krovů sklonu do 60° z hranolů, hranolků, fošen, průřezové plochy přes 120 do 224 cm2</t>
  </si>
  <si>
    <t>-297573272</t>
  </si>
  <si>
    <t>6,05*109</t>
  </si>
  <si>
    <t>239</t>
  </si>
  <si>
    <t>762331931</t>
  </si>
  <si>
    <t>Vázané konstrukce krovů vyřezání části střešní vazby průřezové plochy řeziva přes 224 do 288 cm2, délky vyřezané části krovového prvku do 3 m</t>
  </si>
  <si>
    <t>-1995008363</t>
  </si>
  <si>
    <t>240</t>
  </si>
  <si>
    <t>762331941</t>
  </si>
  <si>
    <t>Vázané konstrukce krovů vyřezání části střešní vazby průřezové plochy řeziva přes 288 do 450 cm2, délky vyřezané části krovového prvku do 3 m</t>
  </si>
  <si>
    <t>1090638434</t>
  </si>
  <si>
    <t>241</t>
  </si>
  <si>
    <t>762332532</t>
  </si>
  <si>
    <t>Montáž vázaných konstrukcí krovů střech pultových, sedlových, valbových, stanových čtvercového nebo obdélníkového půdorysu, z řeziva hoblovaného průřezové plochy přes 120 do 224 cm2</t>
  </si>
  <si>
    <t>-1536634012</t>
  </si>
  <si>
    <t>6*84</t>
  </si>
  <si>
    <t>5,86*25</t>
  </si>
  <si>
    <t>242</t>
  </si>
  <si>
    <t>60512130</t>
  </si>
  <si>
    <t>hranol stavební řezivo průřezu do 224cm2 do dl 6m</t>
  </si>
  <si>
    <t>825711854</t>
  </si>
  <si>
    <t>6*84*0,17*0,12*1,1</t>
  </si>
  <si>
    <t>5,86*25*0,17*0,12*1,1</t>
  </si>
  <si>
    <t>106*0,1*0,14*1,1</t>
  </si>
  <si>
    <t>243</t>
  </si>
  <si>
    <t>762332921</t>
  </si>
  <si>
    <t>Vázané konstrukce krovů doplnění části střešní vazby z hranolů, nebo hranolků (materiál v ceně), průřezové plochy do 120 cm2</t>
  </si>
  <si>
    <t>-854727758</t>
  </si>
  <si>
    <t>2*6</t>
  </si>
  <si>
    <t>244</t>
  </si>
  <si>
    <t>762332922</t>
  </si>
  <si>
    <t>Vázané konstrukce krovů doplnění části střešní vazby z hranolů, nebo hranolků (materiál v ceně), průřezové plochy přes 120 do 224 cm2</t>
  </si>
  <si>
    <t>2045938047</t>
  </si>
  <si>
    <t>2*3+2*6+2*6+2*4</t>
  </si>
  <si>
    <t>245</t>
  </si>
  <si>
    <t>762332923</t>
  </si>
  <si>
    <t>Vázané konstrukce krovů doplnění části střešní vazby z hranolů, nebo hranolků (materiál v ceně), průřezové plochy přes 224 do 288 cm2</t>
  </si>
  <si>
    <t>-378280067</t>
  </si>
  <si>
    <t>246</t>
  </si>
  <si>
    <t>762332924</t>
  </si>
  <si>
    <t>Vázané konstrukce krovů doplnění části střešní vazby z hranolů, nebo hranolků (materiál v ceně), průřezové plochy přes 288 do 450 cm2</t>
  </si>
  <si>
    <t>1430362823</t>
  </si>
  <si>
    <t>2+4</t>
  </si>
  <si>
    <t>247</t>
  </si>
  <si>
    <t>762341013</t>
  </si>
  <si>
    <t>Bednění a laťování bednění střech rovných sklonu do 60° s vyřezáním otvorů z dřevoštěpkových desek OSB šroubovaných na krokve na sraz, tloušťky desky 15 mm</t>
  </si>
  <si>
    <t>-51960953</t>
  </si>
  <si>
    <t>248</t>
  </si>
  <si>
    <t>762341023</t>
  </si>
  <si>
    <t>Bednění a laťování bednění střech rovných sklonu do 60° s vyřezáním otvorů z dřevoštěpkových desek OSB šroubovaných na krokve na pero a drážku, tloušťky desky 15 mm</t>
  </si>
  <si>
    <t>135136708</t>
  </si>
  <si>
    <t>1461,626+641,3</t>
  </si>
  <si>
    <t>249</t>
  </si>
  <si>
    <t>762341210</t>
  </si>
  <si>
    <t>Bednění a laťování montáž bednění střech rovných a šikmých sklonu do 60° s vyřezáním otvorů z prken hrubých na sraz tl. do 32 mm</t>
  </si>
  <si>
    <t>933292031</t>
  </si>
  <si>
    <t>250</t>
  </si>
  <si>
    <t>60511081</t>
  </si>
  <si>
    <t>řezivo jehličnaté středové smrk tl 18-32mm dl 4-5m</t>
  </si>
  <si>
    <t>882251989</t>
  </si>
  <si>
    <t>251</t>
  </si>
  <si>
    <t>762341260</t>
  </si>
  <si>
    <t>Bednění a laťování montáž bednění střech rovných a šikmých sklonu do 60° s vyřezáním otvorů z palubek</t>
  </si>
  <si>
    <t>1335780683</t>
  </si>
  <si>
    <t>252</t>
  </si>
  <si>
    <t>61191155</t>
  </si>
  <si>
    <t>palubky obkladové smrk profil klasický 19x116mm jakost A/B</t>
  </si>
  <si>
    <t>-1711500818</t>
  </si>
  <si>
    <t>641,3*1,1 "Přepočtené koeficientem množství</t>
  </si>
  <si>
    <t>253</t>
  </si>
  <si>
    <t>762341811</t>
  </si>
  <si>
    <t>Demontáž bednění a laťování bednění střech rovných, obloukových, sklonu do 60° se všemi nadstřešními konstrukcemi z prken hrubých, hoblovaných tl. do 32 mm</t>
  </si>
  <si>
    <t>2087578039</t>
  </si>
  <si>
    <t>1461,626+523</t>
  </si>
  <si>
    <t>254</t>
  </si>
  <si>
    <t>762361313</t>
  </si>
  <si>
    <t>Konstrukční vrstva pod klempířské prvky pro oplechování horních ploch zdí a nadezdívek (atik) z desek dřevoštěpkových šroubovaných do podkladu, tloušťky desky 25 mm</t>
  </si>
  <si>
    <t>-237214255</t>
  </si>
  <si>
    <t>0,58*15</t>
  </si>
  <si>
    <t>0,68*54</t>
  </si>
  <si>
    <t>0,9*11,5</t>
  </si>
  <si>
    <t>(0,9+0,7)*105,5</t>
  </si>
  <si>
    <t>255</t>
  </si>
  <si>
    <t>762395000</t>
  </si>
  <si>
    <t>Spojovací prostředky krovů, bednění a laťování, nadstřešních konstrukcí svory, prkna, hřebíky, pásová ocel, vruty</t>
  </si>
  <si>
    <t>819736195</t>
  </si>
  <si>
    <t>705,43*0,019+41,042+2102,926*0,015+523*0,015+16,229</t>
  </si>
  <si>
    <t>256</t>
  </si>
  <si>
    <t>762511243</t>
  </si>
  <si>
    <t>Podlahové konstrukce podkladové z dřevoštěpkových desek OSB jednovrstvých šroubovaných na sraz, tloušťky desky 15 mm</t>
  </si>
  <si>
    <t>1584747117</t>
  </si>
  <si>
    <t>200+542+32+574</t>
  </si>
  <si>
    <t>257</t>
  </si>
  <si>
    <t>762522811</t>
  </si>
  <si>
    <t>Demontáž podlah s polštáři z prken tl. do 32 mm</t>
  </si>
  <si>
    <t>-375405987</t>
  </si>
  <si>
    <t>258</t>
  </si>
  <si>
    <t>762595001</t>
  </si>
  <si>
    <t>Spojovací prostředky podlah a podkladových konstrukcí hřebíky, vruty</t>
  </si>
  <si>
    <t>-1172662757</t>
  </si>
  <si>
    <t>224,57+1348+395,75</t>
  </si>
  <si>
    <t>259</t>
  </si>
  <si>
    <t>762811922</t>
  </si>
  <si>
    <t>Záklop stropů vyřezání částí záklopu nebo podbíjení z prken tl. do 32 mm, plochy jednotlivě přes 0,25 do 1,00 m2</t>
  </si>
  <si>
    <t>759290972</t>
  </si>
  <si>
    <t>260</t>
  </si>
  <si>
    <t>762841812</t>
  </si>
  <si>
    <t>Demontáž podbíjení obkladů stropů a střech sklonu do 60° z hrubých prken tl. do 35 mm s omítkou</t>
  </si>
  <si>
    <t>-1505236405</t>
  </si>
  <si>
    <t>261</t>
  </si>
  <si>
    <t>R762211300</t>
  </si>
  <si>
    <t>M+D schodiště přímočarého, šířka ramene do 1,00 m, stupně z fošen, 6×163/195mm</t>
  </si>
  <si>
    <t>-1966575757</t>
  </si>
  <si>
    <t>262</t>
  </si>
  <si>
    <t>R762211340</t>
  </si>
  <si>
    <t>M+D schodiště křivočarého, šířka ramene přes 1,00 do 1,50 m, stupně z fošen, 22×166/300mm</t>
  </si>
  <si>
    <t>-302568881</t>
  </si>
  <si>
    <t>263</t>
  </si>
  <si>
    <t>R762511234</t>
  </si>
  <si>
    <t>Podlahové konstrukce podkladové z dřevoštěpkových desek OSB jednovrstvých lepených na pero a drážku broušených, tloušťky desky 18 mm</t>
  </si>
  <si>
    <t>-393581913</t>
  </si>
  <si>
    <t>264</t>
  </si>
  <si>
    <t>R762512261</t>
  </si>
  <si>
    <t>Atikové konstrukce podkladové montáž roštu podkladového</t>
  </si>
  <si>
    <t>-410263794</t>
  </si>
  <si>
    <t>(0,9+0,75)*105,5</t>
  </si>
  <si>
    <t>265</t>
  </si>
  <si>
    <t>-1269948709</t>
  </si>
  <si>
    <t>174,075*0,14*0,14*1,08</t>
  </si>
  <si>
    <t>266</t>
  </si>
  <si>
    <t>998762103</t>
  </si>
  <si>
    <t>Přesun hmot pro konstrukce tesařské stanovený z hmotnosti přesunovaného materiálu vodorovná dopravní vzdálenost do 50 m v objektech výšky přes 12 do 24 m</t>
  </si>
  <si>
    <t>831597452</t>
  </si>
  <si>
    <t>763</t>
  </si>
  <si>
    <t>Konstrukce suché výstavby</t>
  </si>
  <si>
    <t>267</t>
  </si>
  <si>
    <t>763111417</t>
  </si>
  <si>
    <t>Příčka ze sádrokartonových desek s nosnou konstrukcí z jednoduchých ocelových profilů UW, CW dvojitě opláštěná deskami standardními A tl. 2 x 12,5 mm s izolací, EI 60, příčka tl. 150 mm, profil 100, Rw do 56 dB</t>
  </si>
  <si>
    <t>541414462</t>
  </si>
  <si>
    <t>2,69*(8,48+3,71+1,46)</t>
  </si>
  <si>
    <t>4,5*(1,45+4,215+2,8+2,07+2,45+1,9+4,09+1,5+16+3,3+8,7+6,87*2+3,775+14*2+2,85+4,5+2,5+5,82+3,45)-13*1,6</t>
  </si>
  <si>
    <t>3,5*(6,14*2+1,66+1,3+9,64*2+4,6+5,43+4,47+3,5*2+6,21*2+2,54)-12*1,6</t>
  </si>
  <si>
    <t>268</t>
  </si>
  <si>
    <t>763111437</t>
  </si>
  <si>
    <t>Příčka ze sádrokartonových desek s nosnou konstrukcí z jednoduchých ocelových profilů UW, CW dvojitě opláštěná deskami impregnovanými H2 tl. 2 x 12,5 mm EI 60, příčka tl. 150 mm, profil 100, s izolací, Rw do 56 dB</t>
  </si>
  <si>
    <t>1854812486</t>
  </si>
  <si>
    <t>4,5*(3,6+1,85+3,02+5,76*2+2,1+4,2+3*2)-5*1,6</t>
  </si>
  <si>
    <t>4,5*(3,45+1,5+2,69+3,3*2+6,42+3,07+3,5+1,75+0,9+6,87+7,32)-6*1,6</t>
  </si>
  <si>
    <t>3,5*(4,47+3,04+4,805*2+1,6*2)-3*1,4-1,6</t>
  </si>
  <si>
    <t>269</t>
  </si>
  <si>
    <t>763111717</t>
  </si>
  <si>
    <t>Příčka ze sádrokartonových desek ostatní konstrukce a práce na příčkách ze sádrokartonových desek základní penetrační nátěr (oboustranný)</t>
  </si>
  <si>
    <t>-2037975040</t>
  </si>
  <si>
    <t>754,144+391,34+64,8+116,708</t>
  </si>
  <si>
    <t>270</t>
  </si>
  <si>
    <t>763111812</t>
  </si>
  <si>
    <t>Demontáž příček ze sádrokartonových desek s nosnou konstrukcí z ocelových profilů jednoduchých, opláštění dvojité</t>
  </si>
  <si>
    <t>-755006625</t>
  </si>
  <si>
    <t>271</t>
  </si>
  <si>
    <t>763112315</t>
  </si>
  <si>
    <t>Příčka mezibytová ze sádrokartonových desek s nosnou konstrukcí ze zdvojených ocelových profilů UW, CW dvojitě opláštěná deskami standardními A tl. 2 x 12,5 mm s dvojitou izolací, EI 60, příčka tl. 205 mm, profil 75, Rw do 64 dB</t>
  </si>
  <si>
    <t>2146639950</t>
  </si>
  <si>
    <t>(4,1+3,1)*2*4,5</t>
  </si>
  <si>
    <t>272</t>
  </si>
  <si>
    <t>763121714</t>
  </si>
  <si>
    <t>Stěna předsazená ze sádrokartonových desek ostatní konstrukce a práce na předsazených stěnách ze sádrokartonových desek základní penetrační nátěr</t>
  </si>
  <si>
    <t>-1081491867</t>
  </si>
  <si>
    <t>92,1*1,2+9*0,8+39,15+62,805</t>
  </si>
  <si>
    <t>273</t>
  </si>
  <si>
    <t>763131451</t>
  </si>
  <si>
    <t>Podhled ze sádrokartonových desek dvouvrstvá zavěšená spodní konstrukce z ocelových profilů CD, UD jednoduše opláštěná deskou impregnovanou H2, tl. 12,5 mm, bez izolace</t>
  </si>
  <si>
    <t>-1003940815</t>
  </si>
  <si>
    <t>274</t>
  </si>
  <si>
    <t>763131714</t>
  </si>
  <si>
    <t>Podhled ze sádrokartonových desek ostatní práce a konstrukce na podhledech ze sádrokartonových desek základní penetrační nátěr</t>
  </si>
  <si>
    <t>-902763843</t>
  </si>
  <si>
    <t>275</t>
  </si>
  <si>
    <t>763131751</t>
  </si>
  <si>
    <t>Podhled ze sádrokartonových desek ostatní práce a konstrukce na podhledech ze sádrokartonových desek montáž parotěsné zábrany</t>
  </si>
  <si>
    <t>-1693764932</t>
  </si>
  <si>
    <t>1686,14-390,85</t>
  </si>
  <si>
    <t>276</t>
  </si>
  <si>
    <t>28329276</t>
  </si>
  <si>
    <t>fólie PE vyztužená pro parotěsnou vrstvu (reakce na oheň - třída E) 140g/m2</t>
  </si>
  <si>
    <t>1359242617</t>
  </si>
  <si>
    <t>1295,29*1,1 "Přepočtené koeficientem množství</t>
  </si>
  <si>
    <t>277</t>
  </si>
  <si>
    <t>763164637</t>
  </si>
  <si>
    <t>Obklad konstrukcí sádrokartonovými deskami včetně ochranných úhelníků ve tvaru U rozvinuté šíře přes 0,6 do 1,2 m, opláštěný deskou protipožární DF, tl. 2 x 12,5 mm</t>
  </si>
  <si>
    <t>498786902</t>
  </si>
  <si>
    <t>6*2+40,8+18,1+9,85*2+1,5</t>
  </si>
  <si>
    <t>278</t>
  </si>
  <si>
    <t>763164717</t>
  </si>
  <si>
    <t>Obklad konstrukcí sádrokartonovými deskami včetně ochranných úhelníků uzavřeného tvaru rozvinuté šíře do 0,8 m, opláštěný deskou protipožární DF, tl. 2 x 12,5 mm</t>
  </si>
  <si>
    <t>-379364201</t>
  </si>
  <si>
    <t>4,5*2</t>
  </si>
  <si>
    <t>279</t>
  </si>
  <si>
    <t>763411116</t>
  </si>
  <si>
    <t>Sanitární příčky vhodné do mokrého prostředí dělící z kompaktních desek tl. 13 mm</t>
  </si>
  <si>
    <t>-1533026923</t>
  </si>
  <si>
    <t>"01/WC" (1,7*2+1,8-2*0,7)*2,05</t>
  </si>
  <si>
    <t>"02/WC" (1,74-0,7)*2,05</t>
  </si>
  <si>
    <t>"03/WC" (1,69+2,47-2*0,7)*2,05</t>
  </si>
  <si>
    <t>"04/WC" (1,835-0,7)*2,05</t>
  </si>
  <si>
    <t>"05/WC" (1,7*2+2,05-2*0,7)*2,05</t>
  </si>
  <si>
    <t>"06/WC" (1,7*2+1,024-0,7)*2,05</t>
  </si>
  <si>
    <t>"08/WC" (1,694*2+1,8-2*0,7)*2,05</t>
  </si>
  <si>
    <t>"01/SP" 1,3*2*2,05</t>
  </si>
  <si>
    <t>"02/SP" 1,5*2,05</t>
  </si>
  <si>
    <t>"03/SP" 1,5*2,05</t>
  </si>
  <si>
    <t>280</t>
  </si>
  <si>
    <t>763411126</t>
  </si>
  <si>
    <t>Sanitární příčky vhodné do mokrého prostředí dveře vnitřní do sanitárních příček šířky do 800 mm, výšky do 2 000 mm z kompaktních desek včetně nerezového kování tl. 13 mm</t>
  </si>
  <si>
    <t>-2100899992</t>
  </si>
  <si>
    <t>281</t>
  </si>
  <si>
    <t>763411216</t>
  </si>
  <si>
    <t>Sanitární příčky vhodné do mokrého prostředí dělící přepážky k pisoárům z kompaktních desek tl. 13 mm</t>
  </si>
  <si>
    <t>1583080643</t>
  </si>
  <si>
    <t>0,5*1,25+0,9*1,25</t>
  </si>
  <si>
    <t>282</t>
  </si>
  <si>
    <t>763431003</t>
  </si>
  <si>
    <t>Montáž podhledu minerálního včetně zavěšeného roštu viditelného s panely vyjímatelnými, velikosti panelů přes 0,72 m2</t>
  </si>
  <si>
    <t>-836833647</t>
  </si>
  <si>
    <t>"Q3" 131,72</t>
  </si>
  <si>
    <t>283</t>
  </si>
  <si>
    <t>R5936018</t>
  </si>
  <si>
    <t>panel akustický barvená hrana viditelný rošt bílá, tl 50mm</t>
  </si>
  <si>
    <t>1026010849</t>
  </si>
  <si>
    <t>131,72*1,05 "Přepočtené koeficientem množství</t>
  </si>
  <si>
    <t>284</t>
  </si>
  <si>
    <t>763431011</t>
  </si>
  <si>
    <t>Montáž podhledu minerálního včetně zavěšeného roštu polozapuštěného s panely vyjímatelnými, velikosti panelů do 0,36 m2</t>
  </si>
  <si>
    <t>-1636211216</t>
  </si>
  <si>
    <t>"Q1" 585,73</t>
  </si>
  <si>
    <t>"Q2" 232,93</t>
  </si>
  <si>
    <t>"Q5" 319,76</t>
  </si>
  <si>
    <t>"Q6" 13,73</t>
  </si>
  <si>
    <t>285</t>
  </si>
  <si>
    <t>59036090</t>
  </si>
  <si>
    <t>panel akustický ze skelného vlákna s polozapuštěnou hranou tl 15mm</t>
  </si>
  <si>
    <t>-773657632</t>
  </si>
  <si>
    <t>585,73*1,05 "Přepočtené koeficientem množství</t>
  </si>
  <si>
    <t>286</t>
  </si>
  <si>
    <t>R5936090</t>
  </si>
  <si>
    <t>2007665309</t>
  </si>
  <si>
    <t>319,76*1,05 "Přepočtené koeficientem množství</t>
  </si>
  <si>
    <t>287</t>
  </si>
  <si>
    <t>R5936091</t>
  </si>
  <si>
    <t>panel akustický pro vlhké prostory ze skelného vlákna s polozapuštěnou hranou tl 15mm</t>
  </si>
  <si>
    <t>-295278363</t>
  </si>
  <si>
    <t>232,93*1,05 "Přepočtené koeficientem množství</t>
  </si>
  <si>
    <t>288</t>
  </si>
  <si>
    <t>R5936092</t>
  </si>
  <si>
    <t>-157135995</t>
  </si>
  <si>
    <t>13,73*1,05 "Přepočtené koeficientem množství</t>
  </si>
  <si>
    <t>289</t>
  </si>
  <si>
    <t>R763114113</t>
  </si>
  <si>
    <t xml:space="preserve">Příčka bezpečnostní ze sádrokartonových desek s ocelovým plechem tl. 0,6 mm na jedné straně s nosnou konstrukcí z jednoduchých ocelových profilů UW, CW dvojitě opláštěná deskami standardními A tl. 2 x 12,5 mm, EI 60 příčka tl. 150,6 mm, profil 100 TI tl. </t>
  </si>
  <si>
    <t>-1083438016</t>
  </si>
  <si>
    <t>Příčka bezpečnostní ze sádrokartonových desek s ocelovým plechem tl. 0,6 mm na jedné straně s nosnou konstrukcí z jednoduchých ocelových profilů UW, CW dvojitě opláštěná deskami standardními A tl. 2 x 12,5 mm, EI 60 příčka tl. 150,6 mm, profil 100 TI tl. 100 mm, Rw 56 dB</t>
  </si>
  <si>
    <t>4,5*(3,9+6+1,6+4,38+2,45+2,45+2,475+2,68)</t>
  </si>
  <si>
    <t>290</t>
  </si>
  <si>
    <t>R763121466</t>
  </si>
  <si>
    <t>Stěna předsazená ze sádrokartonových desek s nosnou konstrukcí z ocelových profilů CW, UW dvojitě opláštěná deskami impregnovanými H2 tl. 2 x 12,5 mm, TI tl. 50 mm 50 kg/m3 tl. 100 mm, profil 75</t>
  </si>
  <si>
    <t>1278582272</t>
  </si>
  <si>
    <t>4,5*(2,5+2+2,4+0,65+1,15)</t>
  </si>
  <si>
    <t>291</t>
  </si>
  <si>
    <t>R763121467</t>
  </si>
  <si>
    <t>Stěna předsazená ze sádrokartonových desek s nosnou konstrukcí z ocelových profilů CW, UW dvojitě opláštěná deskami impregnovanými H2 tl. 2 x 12,5 mm, TI tl. 50 mm 50 kg/m3, EI 45 stěna tl. 125 mm, profil 100</t>
  </si>
  <si>
    <t>1386778047</t>
  </si>
  <si>
    <t>1,5*(0,9*3+1,85*2+3,02*2+0,9+1,01*2+1,8+1,5+1,15+2+2,26+1,15+3,38+3,07+3,2+0,9+2,5)</t>
  </si>
  <si>
    <t>1,5*(1,8+0,9*2)</t>
  </si>
  <si>
    <t>292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</si>
  <si>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</si>
  <si>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</si>
  <si>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-98054155</t>
  </si>
  <si>
    <t>764</t>
  </si>
  <si>
    <t>Konstrukce klempířské</t>
  </si>
  <si>
    <t>516</t>
  </si>
  <si>
    <t>764011613</t>
  </si>
  <si>
    <t>Podkladní plech z pozinkovaného plechu s povrchovou úpravou rš 250 mm</t>
  </si>
  <si>
    <t>-785764519</t>
  </si>
  <si>
    <t>"09/K, druhá část, rš 213" 105</t>
  </si>
  <si>
    <t>505</t>
  </si>
  <si>
    <t>764212663</t>
  </si>
  <si>
    <t>Oplechování střešních prvků z pozinkovaného plechu s povrchovou úpravou okapu okapovým plechem střechy rovné rš 250 mm</t>
  </si>
  <si>
    <t>1390484000</t>
  </si>
  <si>
    <t>"16/K" 79,8</t>
  </si>
  <si>
    <t>"17/K" 79,8</t>
  </si>
  <si>
    <t>506</t>
  </si>
  <si>
    <t>764214611</t>
  </si>
  <si>
    <t>Oplechování horních ploch zdí a nadezdívek (atik) z pozinkovaného plechu s povrchovou úpravou mechanicky kotvené přes rš 800 mm</t>
  </si>
  <si>
    <t>2110521878</t>
  </si>
  <si>
    <t>"13/K" 0,9*15</t>
  </si>
  <si>
    <t>"14/K" 1*54</t>
  </si>
  <si>
    <t>"15/K" 1,22*11,5</t>
  </si>
  <si>
    <t>"23/K" 1,32*96,24</t>
  </si>
  <si>
    <t>507</t>
  </si>
  <si>
    <t>764216604</t>
  </si>
  <si>
    <t>Oplechování parapetů z pozinkovaného plechu s povrchovou úpravou rovných mechanicky kotvené, bez rohů rš 330 mm</t>
  </si>
  <si>
    <t>-818561325</t>
  </si>
  <si>
    <t>"09/K" 107,75</t>
  </si>
  <si>
    <t>508</t>
  </si>
  <si>
    <t>764218604</t>
  </si>
  <si>
    <t>Oplechování říms a ozdobných prvků z pozinkovaného plechu s povrchovou úpravou rovných, bez rohů mechanicky kotvené rš 330 mm</t>
  </si>
  <si>
    <t>1666794741</t>
  </si>
  <si>
    <t>"10/K - rš 300" 143</t>
  </si>
  <si>
    <t>"11/K - rš 220" 234</t>
  </si>
  <si>
    <t>"12/K - rš 215" 123</t>
  </si>
  <si>
    <t>509</t>
  </si>
  <si>
    <t>764315624</t>
  </si>
  <si>
    <t>Lemování trub, konzol, držáků a ostatních kusových prvků z pozinkovaného plechu s povrchovou úpravou střech s krytinou skládanou mimo prejzovou nebo z plechu, průměr přes 150 do 200 mm</t>
  </si>
  <si>
    <t>-1607687818</t>
  </si>
  <si>
    <t>"19/K" 2</t>
  </si>
  <si>
    <t>510</t>
  </si>
  <si>
    <t>764511602</t>
  </si>
  <si>
    <t>Žlab podokapní z pozinkovaného plechu s povrchovou úpravou včetně háků a čel půlkruhový rš 330 mm</t>
  </si>
  <si>
    <t>321316640</t>
  </si>
  <si>
    <t>"04/K" 79,8</t>
  </si>
  <si>
    <t>511</t>
  </si>
  <si>
    <t>764511643</t>
  </si>
  <si>
    <t>Žlab podokapní z pozinkovaného plechu s povrchovou úpravou včetně háků a čel kotlík oválný (trychtýřový), rš žlabu/průměr svodu 330/120 mm</t>
  </si>
  <si>
    <t>-1068767697</t>
  </si>
  <si>
    <t>512</t>
  </si>
  <si>
    <t>764511644</t>
  </si>
  <si>
    <t>Žlab podokapní z pozinkovaného plechu s povrchovou úpravou včetně háků a čel kotlík oválný (trychtýřový), rš žlabu/průměr svodu 400/100 mm</t>
  </si>
  <si>
    <t>2016798656</t>
  </si>
  <si>
    <t>518</t>
  </si>
  <si>
    <t>R764513406</t>
  </si>
  <si>
    <t>Žlab nadokapní (nástřešní) z pozinkovaného plechu s povrchovou úpravou oblého tvaru, včetně háků, čel a hrdel rš 500 mm</t>
  </si>
  <si>
    <t>-236269199</t>
  </si>
  <si>
    <t>"08/K" 11,5</t>
  </si>
  <si>
    <t>513</t>
  </si>
  <si>
    <t>764518622</t>
  </si>
  <si>
    <t>Svod z pozinkovaného plechu s upraveným povrchem včetně objímek, kolen a odskoků kruhový, průměru 100 mm</t>
  </si>
  <si>
    <t>-1820110551</t>
  </si>
  <si>
    <t>"05/K" 4,49*2</t>
  </si>
  <si>
    <t>"06/K" 9,64</t>
  </si>
  <si>
    <t>"07/K" 10,285</t>
  </si>
  <si>
    <t>514</t>
  </si>
  <si>
    <t>764518623</t>
  </si>
  <si>
    <t>Svod z pozinkovaného plechu s upraveným povrchem včetně objímek, kolen a odskoků kruhový, průměru 120 mm</t>
  </si>
  <si>
    <t>-821288518</t>
  </si>
  <si>
    <t>"02/K" 4,06*10</t>
  </si>
  <si>
    <t>"03/K" 4,86</t>
  </si>
  <si>
    <t>515</t>
  </si>
  <si>
    <t>764518632</t>
  </si>
  <si>
    <t>Svod z pozinkovaného plechu s upraveným povrchem včetně objímek, kolen a odskoků sklápěcí výpust vody kruhového svodu, průměru 100 mm</t>
  </si>
  <si>
    <t>398723142</t>
  </si>
  <si>
    <t>517</t>
  </si>
  <si>
    <t>R764511603</t>
  </si>
  <si>
    <t>Žlab podokapní z pozinkovaného plechu s povrchovou úpravou včetně háků a čel půlkruhový rš přes 400 mm</t>
  </si>
  <si>
    <t>574427158</t>
  </si>
  <si>
    <t>"01/K" 118,5</t>
  </si>
  <si>
    <t>304</t>
  </si>
  <si>
    <t>R764002841</t>
  </si>
  <si>
    <t>Demontáž klempířských konstrukcí do suti</t>
  </si>
  <si>
    <t>1789667692</t>
  </si>
  <si>
    <t>306</t>
  </si>
  <si>
    <t>R764111671</t>
  </si>
  <si>
    <t>Oplechování komínové hlavy z pozinkovaného plechu s povrchovou úpravou s úpravou</t>
  </si>
  <si>
    <t>-1162960256</t>
  </si>
  <si>
    <t>"20/K" 0,304*2,5+0,057*1,8</t>
  </si>
  <si>
    <t>"21/K" 0,304*3,1+0,057*2,5</t>
  </si>
  <si>
    <t>"22/K" 0,304*4,75+0,057*3,7</t>
  </si>
  <si>
    <t>309</t>
  </si>
  <si>
    <t>R764356424</t>
  </si>
  <si>
    <t>Krycí hlava komínového průduchu průměru přes 150 do 200 mm</t>
  </si>
  <si>
    <t>-25355354</t>
  </si>
  <si>
    <t>312</t>
  </si>
  <si>
    <t>998764103</t>
  </si>
  <si>
    <t>Přesun hmot pro konstrukce klempířské stanovený z hmotnosti přesunovaného materiálu vodorovná dopravní vzdálenost do 50 m v objektech výšky přes 12 do 24 m</t>
  </si>
  <si>
    <t>-1682092197</t>
  </si>
  <si>
    <t>765</t>
  </si>
  <si>
    <t>Krytina skládaná</t>
  </si>
  <si>
    <t>313</t>
  </si>
  <si>
    <t>765131801</t>
  </si>
  <si>
    <t>Demontáž vláknocementové krytiny skládané sklonu do 30° do suti</t>
  </si>
  <si>
    <t>-1490523013</t>
  </si>
  <si>
    <t>314</t>
  </si>
  <si>
    <t>765131821</t>
  </si>
  <si>
    <t>Demontáž vláknocementové krytiny skládané sklonu do 30° hřebene nebo nároží z hřebenáčů do suti</t>
  </si>
  <si>
    <t>-1407376149</t>
  </si>
  <si>
    <t>315</t>
  </si>
  <si>
    <t>765135021</t>
  </si>
  <si>
    <t>Montáž střešních doplňků vláknocementové krytiny skládané stoupací plošiny, délky do 1 m</t>
  </si>
  <si>
    <t>732393116</t>
  </si>
  <si>
    <t>316</t>
  </si>
  <si>
    <t>R5944028</t>
  </si>
  <si>
    <t>11/Z plošina stoupací kovová šíře 400x240mm, vč. systémové šablony, kotvení a těsnění</t>
  </si>
  <si>
    <t>-1812797578</t>
  </si>
  <si>
    <t>317</t>
  </si>
  <si>
    <t>765135023</t>
  </si>
  <si>
    <t>Montáž střešních doplňků vláknocementové krytiny skládané stoupací plošiny, délky přes 1 m</t>
  </si>
  <si>
    <t>1338581541</t>
  </si>
  <si>
    <t>318</t>
  </si>
  <si>
    <t>R5944027</t>
  </si>
  <si>
    <t>10/Z plošina stoupací kovová délky 2000mm se zábradlím, vč. systémových šablon, vzpěr, kotvení a těsnění</t>
  </si>
  <si>
    <t>1987796864</t>
  </si>
  <si>
    <t>319</t>
  </si>
  <si>
    <t>R5944029</t>
  </si>
  <si>
    <t>12/Z plošina stoupací kovová délky 2000mm, vč. systémových šablon, vzpěr, kotvení a těsnění</t>
  </si>
  <si>
    <t>1402491567</t>
  </si>
  <si>
    <t>320</t>
  </si>
  <si>
    <t>765191023</t>
  </si>
  <si>
    <t>Montáž pojistné hydroizolační nebo parotěsné fólie kladené ve sklonu přes 20° s lepenými přesahy na bednění nebo tepelnou izolaci</t>
  </si>
  <si>
    <t>851874179</t>
  </si>
  <si>
    <t>321</t>
  </si>
  <si>
    <t>28329322</t>
  </si>
  <si>
    <t>fólie kontaktní difuzně propustná pro doplňkovou hydroizolační vrstvu, čtyřvrstvá mikroporézní PP 160g/m2</t>
  </si>
  <si>
    <t>148591234</t>
  </si>
  <si>
    <t>523*1,1 "Přepočtené koeficientem množství</t>
  </si>
  <si>
    <t>322</t>
  </si>
  <si>
    <t>R765123122</t>
  </si>
  <si>
    <t>Střechy do 30° prvky okapové hrany větrací mřížka univerzální</t>
  </si>
  <si>
    <t>611717496</t>
  </si>
  <si>
    <t>105,5+78,8</t>
  </si>
  <si>
    <t>323</t>
  </si>
  <si>
    <t>R765131011</t>
  </si>
  <si>
    <t>Montáž vláknocementové krytiny skládané sklonu střechy do 30°, kompletní provedení vč. všech detailů dle PD a doporučení výrobce</t>
  </si>
  <si>
    <t>511136105</t>
  </si>
  <si>
    <t>324</t>
  </si>
  <si>
    <t>Rspc765001</t>
  </si>
  <si>
    <t>vláknocementová krytina vč. všech doplňků dle PD a doporučení výrobce</t>
  </si>
  <si>
    <t>-1948575689</t>
  </si>
  <si>
    <t>325</t>
  </si>
  <si>
    <t>R765139901.1</t>
  </si>
  <si>
    <t>Ochranný enkapsulační nástřik azbestocementové krytiny</t>
  </si>
  <si>
    <t>1543151028</t>
  </si>
  <si>
    <t>326</t>
  </si>
  <si>
    <t>R765191023</t>
  </si>
  <si>
    <t>Montáž pojistné hydroizolační fólie s lepenými přesahy na bednění nebo tepelnou izolaci</t>
  </si>
  <si>
    <t>1998194740</t>
  </si>
  <si>
    <t>327</t>
  </si>
  <si>
    <t>28329036</t>
  </si>
  <si>
    <t>fólie kontaktní difuzně propustná pro doplňkovou hydroizolační vrstvu, třívrstvá mikroporézní PP 150g/m2 s integrovanou samolepící páskou</t>
  </si>
  <si>
    <t>-1311554682</t>
  </si>
  <si>
    <t>1348*1,1 "Přepočtené koeficientem množství</t>
  </si>
  <si>
    <t>328</t>
  </si>
  <si>
    <t>998765103</t>
  </si>
  <si>
    <t>Přesun hmot pro krytiny skládané stanovený z hmotnosti přesunovaného materiálu vodorovná dopravní vzdálenost do 50 m na objektech výšky přes 12 do 24 m</t>
  </si>
  <si>
    <t>173233296</t>
  </si>
  <si>
    <t>766</t>
  </si>
  <si>
    <t>Konstrukce truhlářské</t>
  </si>
  <si>
    <t>329</t>
  </si>
  <si>
    <t>766111820</t>
  </si>
  <si>
    <t>Demontáž dřevěných stěn plných</t>
  </si>
  <si>
    <t>1103542049</t>
  </si>
  <si>
    <t>330</t>
  </si>
  <si>
    <t>766671001</t>
  </si>
  <si>
    <t>Montáž střešních oken dřevěných nebo plastových kyvných, výklopných/kyvných s okenním rámem a lemováním, s plisovaným límcem, s napojením na krytinu do krytiny ploché, rozměru 55 x 78 cm</t>
  </si>
  <si>
    <t>-1788956608</t>
  </si>
  <si>
    <t>331</t>
  </si>
  <si>
    <t>R6124546</t>
  </si>
  <si>
    <t>okno střešní dřevěné kyvné, jednojsklo 54x75cm, oplechování</t>
  </si>
  <si>
    <t>256399518</t>
  </si>
  <si>
    <t>"O10" 1</t>
  </si>
  <si>
    <t>332</t>
  </si>
  <si>
    <t>766671002</t>
  </si>
  <si>
    <t>Montáž střešních oken dřevěných nebo plastových kyvných, výklopných/kyvných s okenním rámem a lemováním, s plisovaným límcem, s napojením na krytinu do krytiny ploché, rozměru 66 x 118 cm</t>
  </si>
  <si>
    <t>-1030904808</t>
  </si>
  <si>
    <t>333</t>
  </si>
  <si>
    <t>R6124553</t>
  </si>
  <si>
    <t>okno střešní dřevěné kyvné, izolační dvojsklo 66x118cm, Uw=1,0W/m2K Al oplechování</t>
  </si>
  <si>
    <t>CS ÚRS 2020 01</t>
  </si>
  <si>
    <t>-1707827794</t>
  </si>
  <si>
    <t>"O11" 2</t>
  </si>
  <si>
    <t>334</t>
  </si>
  <si>
    <t>766694121</t>
  </si>
  <si>
    <t>Montáž ostatních truhlářských konstrukcí parapetních desek dřevěných nebo plastových šířky přes 300 mm, délky do 1000 mm</t>
  </si>
  <si>
    <t>-1236881051</t>
  </si>
  <si>
    <t>335</t>
  </si>
  <si>
    <t>766694122</t>
  </si>
  <si>
    <t>Montáž ostatních truhlářských konstrukcí parapetních desek dřevěných nebo plastových šířky přes 300 mm, délky přes 1000 do 1600 mm</t>
  </si>
  <si>
    <t>-103041509</t>
  </si>
  <si>
    <t>336</t>
  </si>
  <si>
    <t>766694123</t>
  </si>
  <si>
    <t>Montáž ostatních truhlářských konstrukcí parapetních desek dřevěných nebo plastových šířky přes 300 mm, délky přes 1600 do 2600 mm</t>
  </si>
  <si>
    <t>-679179773</t>
  </si>
  <si>
    <t>337</t>
  </si>
  <si>
    <t>R6094104</t>
  </si>
  <si>
    <t>deska parapetní dřevotřísková vnitřní do 370x1000mm</t>
  </si>
  <si>
    <t>-1223925505</t>
  </si>
  <si>
    <t>3*1,7+3*1,44+4*1,46+3*1,18</t>
  </si>
  <si>
    <t>338</t>
  </si>
  <si>
    <t>R6094103</t>
  </si>
  <si>
    <t>deska parapetní dřevotřísková vnitřní 290x1000mm</t>
  </si>
  <si>
    <t>1701532496</t>
  </si>
  <si>
    <t>13*1,35</t>
  </si>
  <si>
    <t>339</t>
  </si>
  <si>
    <t>60794106</t>
  </si>
  <si>
    <t>deska parapetní dřevotřísková vnitřní 450x1000mm</t>
  </si>
  <si>
    <t>-764817480</t>
  </si>
  <si>
    <t>1,7+6*1,35</t>
  </si>
  <si>
    <t>340</t>
  </si>
  <si>
    <t>60794107</t>
  </si>
  <si>
    <t>deska parapetní dřevotřísková vnitřní 500x1000mm</t>
  </si>
  <si>
    <t>-2013392294</t>
  </si>
  <si>
    <t>3*1,7</t>
  </si>
  <si>
    <t>341</t>
  </si>
  <si>
    <t>60794108</t>
  </si>
  <si>
    <t>deska parapetní dřevotřísková vnitřní 550x1000mm</t>
  </si>
  <si>
    <t>917512812</t>
  </si>
  <si>
    <t>6*1,7</t>
  </si>
  <si>
    <t>342</t>
  </si>
  <si>
    <t>R6094109</t>
  </si>
  <si>
    <t>deska parapetní dřevotřísková vnitřní přes 600x1000mm</t>
  </si>
  <si>
    <t>1021569381</t>
  </si>
  <si>
    <t>1,7*(0,65*3+0,67*9+0,7*7)</t>
  </si>
  <si>
    <t>0,57*0,67</t>
  </si>
  <si>
    <t>1,35*0,65</t>
  </si>
  <si>
    <t>343</t>
  </si>
  <si>
    <t>R6094121</t>
  </si>
  <si>
    <t>koncovka PVC k parapetním dřevotřískovým deskám</t>
  </si>
  <si>
    <t>pár</t>
  </si>
  <si>
    <t>-2066716499</t>
  </si>
  <si>
    <t>344</t>
  </si>
  <si>
    <t>998766103</t>
  </si>
  <si>
    <t>Přesun hmot pro konstrukce truhlářské stanovený z hmotnosti přesunovaného materiálu vodorovná dopravní vzdálenost do 50 m v objektech výšky přes 12 do 24 m</t>
  </si>
  <si>
    <t>-886122852</t>
  </si>
  <si>
    <t>767</t>
  </si>
  <si>
    <t>Konstrukce zámečnické</t>
  </si>
  <si>
    <t>345</t>
  </si>
  <si>
    <t>R767_401</t>
  </si>
  <si>
    <t>M+D do podhledu 1.PP plastové mřížky 200x200 mm pro kontrolu vodovodu</t>
  </si>
  <si>
    <t>-746253360</t>
  </si>
  <si>
    <t>346</t>
  </si>
  <si>
    <t>R767_501</t>
  </si>
  <si>
    <t>M+D potrubí SPIRO 160 v délce 3 m, na fasádě kovová protidešťová žaluzie v barvě fasády 200x200 mm</t>
  </si>
  <si>
    <t>1391672416</t>
  </si>
  <si>
    <t>347</t>
  </si>
  <si>
    <t>R767_502</t>
  </si>
  <si>
    <t>M+D potrubí SPIRO 200 v délce 3 m, na fasádě kovová protidešťová žaluzie v barvě fasády 250x250 mm</t>
  </si>
  <si>
    <t>941619791</t>
  </si>
  <si>
    <t>348</t>
  </si>
  <si>
    <t>R767_503</t>
  </si>
  <si>
    <t>M+D do podhledu 1.PP plastové mřížky 200x200 mm pro kontrolu plynovodu</t>
  </si>
  <si>
    <t>-1337993042</t>
  </si>
  <si>
    <t>349</t>
  </si>
  <si>
    <t>R767893129</t>
  </si>
  <si>
    <t>Montáž stříšek nad venkovními vstupy, příplatek za kotvení přes TI</t>
  </si>
  <si>
    <t>1051438429</t>
  </si>
  <si>
    <t>350</t>
  </si>
  <si>
    <t>R767899201</t>
  </si>
  <si>
    <t>M+D 18/K - střešní průchodka pro prostup el. a slp. kabelů šikmou střechou, kompletní provedení dle PD</t>
  </si>
  <si>
    <t>1599105523</t>
  </si>
  <si>
    <t>351</t>
  </si>
  <si>
    <t>R767899901</t>
  </si>
  <si>
    <t>M+D záchytný systém na střeše proti pádu, kompletní provedení dle PD</t>
  </si>
  <si>
    <t>kpl</t>
  </si>
  <si>
    <t>467052291</t>
  </si>
  <si>
    <t>352</t>
  </si>
  <si>
    <t>R7671_01aZ</t>
  </si>
  <si>
    <t>M+D repase zábradlí perónu v.900mm celk.délky cca 47m, kompletní provedení vč. kotvení a povrchové úpravy dle PD</t>
  </si>
  <si>
    <t>-388305234</t>
  </si>
  <si>
    <t>353</t>
  </si>
  <si>
    <t>R7671_01Z</t>
  </si>
  <si>
    <t>M+D zábradlí perónu v.900mm celk.délky cca 49m (33 pole, 40 sloupků), kompletní provedení vč. kotvení a povrchové úpravy dle PD</t>
  </si>
  <si>
    <t>-1476892735</t>
  </si>
  <si>
    <t>354</t>
  </si>
  <si>
    <t>R7671_02Z</t>
  </si>
  <si>
    <t>M+D ocelová žárově zinkovaná kce z jäklů pro tabule infosystému (3524/600mm), kompletní provedení vč. kotvení a povrchové úpravy dle PD</t>
  </si>
  <si>
    <t>kg</t>
  </si>
  <si>
    <t>1824201337</t>
  </si>
  <si>
    <t>355</t>
  </si>
  <si>
    <t>R7671_03Z</t>
  </si>
  <si>
    <t>M+D ocelová žárově zinkovaná kce z jäklů pro pult prodejního místa, kompletní provedení vč. kotvení a povrchové úpravy dle PD</t>
  </si>
  <si>
    <t>1239361188</t>
  </si>
  <si>
    <t>356</t>
  </si>
  <si>
    <t>R7671_05Z</t>
  </si>
  <si>
    <t>M+D stříška nad vstupem s ozdobnými konzolami 6276/1832 mm, kompletní provedení vč. kotvení a povrchové úpravy dle PD</t>
  </si>
  <si>
    <t>-910739070</t>
  </si>
  <si>
    <t>357</t>
  </si>
  <si>
    <t>R7671_06Z</t>
  </si>
  <si>
    <t>M+D stříška nad vstupem s ozdobnými konzolami 2500/1500 mm, kompletní provedení vč. kotvení a povrchové úpravy dle PD</t>
  </si>
  <si>
    <t>871068203</t>
  </si>
  <si>
    <t>358</t>
  </si>
  <si>
    <t>R7671_07Z</t>
  </si>
  <si>
    <t>M+D ozdobné zábradlí na schodišti, kompletní provedení vč. kotvení a povrchové úpravy dle PD</t>
  </si>
  <si>
    <t>-1227856739</t>
  </si>
  <si>
    <t>5,4+1,75</t>
  </si>
  <si>
    <t>359</t>
  </si>
  <si>
    <t>R7671_08Z</t>
  </si>
  <si>
    <t>-771955662</t>
  </si>
  <si>
    <t>4,5+1,9</t>
  </si>
  <si>
    <t>360</t>
  </si>
  <si>
    <t>R7671_09Z</t>
  </si>
  <si>
    <t>718519017</t>
  </si>
  <si>
    <t>2,15</t>
  </si>
  <si>
    <t>361</t>
  </si>
  <si>
    <t>R7671_13Z</t>
  </si>
  <si>
    <t>M+D nerezové zábradlí na schodišti, kompletní provedení vč. kotvení a povrchové úpravy dle PD</t>
  </si>
  <si>
    <t>-1169085811</t>
  </si>
  <si>
    <t>17,5</t>
  </si>
  <si>
    <t>362</t>
  </si>
  <si>
    <t>R7671_16Z</t>
  </si>
  <si>
    <t>M+D ocelová stupačka pro stožáry D 168mm, kompletní provedení vč. kotvení a povrchové úpravy dle PD</t>
  </si>
  <si>
    <t>19059579</t>
  </si>
  <si>
    <t>363</t>
  </si>
  <si>
    <t>R7671_17Z</t>
  </si>
  <si>
    <t>M+D ocelová stupačka pro stožáry D 127mm, kompletní provedení vč. kotvení a povrchové úpravy dle PD</t>
  </si>
  <si>
    <t>1468344480</t>
  </si>
  <si>
    <t>364</t>
  </si>
  <si>
    <t>R7671_18Z</t>
  </si>
  <si>
    <t>M+D hliníkový žebřík typový pro střešní výlez 2100mm, kompletní provedení vč. kotvení a povrchové úpravy dle PD</t>
  </si>
  <si>
    <t>974242531</t>
  </si>
  <si>
    <t>365</t>
  </si>
  <si>
    <t>R7671_19Z</t>
  </si>
  <si>
    <t>M+D ocelová žárově zinkovaná kce z jäklů pro zavěšení jednotky VZT, vyložení 1400mm, kompletní provedení vč. kotvení a povrchové úpravy dle PD</t>
  </si>
  <si>
    <t>-1534443651</t>
  </si>
  <si>
    <t>366</t>
  </si>
  <si>
    <t>R7671_20Z</t>
  </si>
  <si>
    <t>M+D anténní stožár č.1, kce z Tr. 168,3/8mm - 9500mm a základna HEA180 - 4000mm, kompletní provedení vč. kotvení a povrchové úpravy dle PD</t>
  </si>
  <si>
    <t>795706351</t>
  </si>
  <si>
    <t>367</t>
  </si>
  <si>
    <t>R7671_21Z</t>
  </si>
  <si>
    <t>M+D anténní stožár č.2, kce z Tr. 168,3/8mm - 7300mm a základna HEA180 - 4000+7000mm, vzpěry, kompletní provedení vč. kotvení a povrchové úpravy dle PD</t>
  </si>
  <si>
    <t>1686217035</t>
  </si>
  <si>
    <t>368</t>
  </si>
  <si>
    <t>R7671_22Z</t>
  </si>
  <si>
    <t>M+D anténní stožár č.3, kce z Tr. 127/6mm - 3700mm a základna HEA140 - 2000+UPE180 - 2600mm, vzpěry, kompletní provedení vč. kotvení a povrchové úpravy dle PD</t>
  </si>
  <si>
    <t>842978236</t>
  </si>
  <si>
    <t>369</t>
  </si>
  <si>
    <t>R7671_24Z</t>
  </si>
  <si>
    <t>M+D kotvení nadstřešní VZT jednotky č.24, kompletní provedení vč. kotvení a povrchové úpravy dle PD</t>
  </si>
  <si>
    <t>854415335</t>
  </si>
  <si>
    <t>370</t>
  </si>
  <si>
    <t>R7671_25Z</t>
  </si>
  <si>
    <t>M+D kotvení nadstřešní VZT jednotky č.23, kompletní provedení vč. kotvení a povrchové úpravy dle PD</t>
  </si>
  <si>
    <t>1275531495</t>
  </si>
  <si>
    <t>371</t>
  </si>
  <si>
    <t>R7671_26Z</t>
  </si>
  <si>
    <t>M+D kotvení nadstřešní VZT jednotky č.16, kompletní provedení vč. kotvení a povrchové úpravy dle PD</t>
  </si>
  <si>
    <t>-1616187348</t>
  </si>
  <si>
    <t>768.1</t>
  </si>
  <si>
    <t>Výplně otvorů</t>
  </si>
  <si>
    <t>372</t>
  </si>
  <si>
    <t>R7681_01a_O</t>
  </si>
  <si>
    <t>M+D O01a - okno dřevěné dělené s oblouk.nadpražím, Fix, 1700/2800 mm, 2sklo, kompletní provedení dle PD ( zasklení bez.třída P5A)</t>
  </si>
  <si>
    <t>217478527</t>
  </si>
  <si>
    <t>373</t>
  </si>
  <si>
    <t>R7681_01b_O</t>
  </si>
  <si>
    <t>M+D O01b - okno dřevěné dělené s oblouk.nadpražím, Fix, 1700/2600 mm, 2sklo, kompletní provedení dle PD ( zasklení bez.třída P5A)</t>
  </si>
  <si>
    <t>-1055720864</t>
  </si>
  <si>
    <t>374</t>
  </si>
  <si>
    <t>R7681_01c_O</t>
  </si>
  <si>
    <t>M+D O01a - okno dřevěné dělené s oblouk.nadpražím, EI15/DP1, Fix, 1700/2800 mm, 2sklo, kompletní provedení dle PD ( zasklení bez.třída P5A)</t>
  </si>
  <si>
    <t>-2038854389</t>
  </si>
  <si>
    <t>375</t>
  </si>
  <si>
    <t>R7681_02_O</t>
  </si>
  <si>
    <t>M+D O02 - okno 2kř. dřevěné dělené, O+O, 1350/2350 mm, 2sklo, kompletní provedení dle PD (kování bez.tř.RC3, zasklení bez.třída P3A)</t>
  </si>
  <si>
    <t>-749007751</t>
  </si>
  <si>
    <t>376</t>
  </si>
  <si>
    <t>R7681_03_O</t>
  </si>
  <si>
    <t>M+D O03 - okno dřevěné dělené s oblouk.nadpražím, Fix, 1100/2700 mm, 2sklo, kompletní provedení dle PD ( zasklení bez.třída P5A)</t>
  </si>
  <si>
    <t>1709224460</t>
  </si>
  <si>
    <t>377</t>
  </si>
  <si>
    <t>R7681_04_O</t>
  </si>
  <si>
    <t>M+D O04 - okno dřevěné, S, 570/860 mm, 2sklo, kompletní provedení dle PD (kování bez.tř.RC3, zasklení bez.třída P5A)</t>
  </si>
  <si>
    <t>850444</t>
  </si>
  <si>
    <t>378</t>
  </si>
  <si>
    <t>R7681_06_O</t>
  </si>
  <si>
    <t>M+D O06 - okno 2kř. dřevěné, O/S+O, 1460/1200 mm, 2sklo, kompletní provedení dle PD (kování bez.tř.RC3, zasklení bez.třída P5A)</t>
  </si>
  <si>
    <t>-406326815</t>
  </si>
  <si>
    <t>379</t>
  </si>
  <si>
    <t>R7681_07_O</t>
  </si>
  <si>
    <t>M+D O07 - okno 2kř. dřevěné, O/S+O, 1190/1500 mm, 2sklo, kompletní provedení dle PD (kování bez.tř.RC3, zasklení bez.třída P5A)</t>
  </si>
  <si>
    <t>580547103</t>
  </si>
  <si>
    <t>380</t>
  </si>
  <si>
    <t>R7681_08_O</t>
  </si>
  <si>
    <t>M+D O08 - okno dřevěné, S, 1440/620 mm, 2sklo, kompletní provedení dle PD (kování bez.tř.RC3, zasklení bez.třída P5A)</t>
  </si>
  <si>
    <t>-765461822</t>
  </si>
  <si>
    <t>381</t>
  </si>
  <si>
    <t>R7681_12_O</t>
  </si>
  <si>
    <t>M+D O12 - zasklení prodejního místa bezp. sklem (P5A - RC3), s komunikačním otvorem a posuvným okénkem, 1670/1900 mm, kompletní provedení dle PD (zasklení bez.třída P5A)</t>
  </si>
  <si>
    <t>105044723</t>
  </si>
  <si>
    <t>M+D O12 - zasklení prodejního místa bezp. sklem (P5A - RC3), s komunikačním otvorem a posuvným okénkem, 1670/1900 mm, kompletní provedení dle PD(zasklení bez.třída P5A)</t>
  </si>
  <si>
    <t>383</t>
  </si>
  <si>
    <t>R7682_01j_DI</t>
  </si>
  <si>
    <t>M+D DI01j - dveře dřevěné vnitřní 800/1970 mm, vč. zámku, kování, zárubně, prahu/lišty a ostatních doplňků, kompletní provedení dle PD</t>
  </si>
  <si>
    <t>-1296355986</t>
  </si>
  <si>
    <t>384</t>
  </si>
  <si>
    <t>R7682_01k_DI</t>
  </si>
  <si>
    <t>M+D DI01k - dveře dřevěné vnitřní 800/1970 mm, vč. zámku, kování, zárubně, prahu/lišty a ostatních doplňků, kompletní provedení dle PD</t>
  </si>
  <si>
    <t>-303139784</t>
  </si>
  <si>
    <t>385</t>
  </si>
  <si>
    <t>R7682_01l_DI</t>
  </si>
  <si>
    <t>M+D DI01l - dveře dřevěné vnitřní 800/1970 mm, EW15-C/DP3, vč. zámku, kování, zárubně, prahu/lišty a ostatních doplňků, kompletní provedení dle PD</t>
  </si>
  <si>
    <t>-444092542</t>
  </si>
  <si>
    <t>386</t>
  </si>
  <si>
    <t>R7682_01m_DI</t>
  </si>
  <si>
    <t>M+D DI01m - dveře dřevěné vnitřní 800/2100 mm, EW15-C/DP3, vč. zámku, kování, zárubně, prahu/lišty a ostatních doplňků, kompletní provedení dle PD</t>
  </si>
  <si>
    <t>-469967732</t>
  </si>
  <si>
    <t>387</t>
  </si>
  <si>
    <t>R7682_02_DI</t>
  </si>
  <si>
    <t>M+D DI02 - dveře dřevěné vnitřní 800/1970 mm, vč. zámku, kování, zárubně, prahu/lišty a ostatních doplňků, kompletní provedení dle PD</t>
  </si>
  <si>
    <t>720158254</t>
  </si>
  <si>
    <t>388</t>
  </si>
  <si>
    <t>R7682_02a_DI</t>
  </si>
  <si>
    <t>M+D DI02a - dveře dřevěné vnitřní 800/1970 mm, vč. zámku, kování, zárubně, prahu/lišty a ostatních doplňků, kompletní provedení dle PD</t>
  </si>
  <si>
    <t>1378023057</t>
  </si>
  <si>
    <t>389</t>
  </si>
  <si>
    <t>R7682_02d_DI</t>
  </si>
  <si>
    <t>M+D DI02d - dveře dřevěné vnitřní 800/1970 mm, EW30-C/DP3, vč. zámku, kování, zárubně, prahu/lišty a ostatních doplňků, kompletní provedení dle PD</t>
  </si>
  <si>
    <t>-852406114</t>
  </si>
  <si>
    <t>390</t>
  </si>
  <si>
    <t>R7682_02e_DI</t>
  </si>
  <si>
    <t>M+D DI02e - dveře dřevěné vnitřní 800/1970 mm, EW15-C/DP3, vč. zámku, kování, zárubně, prahu/lišty a ostatních doplňků, kompletní provedení dle PD</t>
  </si>
  <si>
    <t>1134768011</t>
  </si>
  <si>
    <t>391</t>
  </si>
  <si>
    <t>R7682_03a_DI</t>
  </si>
  <si>
    <t>M+D DI03a - dveře dřevěné vnitřní 800/2100 mm, vč. zámku, kování, zárubně, prahu/lišty a ostatních doplňků, kompletní provedení dle PD</t>
  </si>
  <si>
    <t>1295296903</t>
  </si>
  <si>
    <t>392</t>
  </si>
  <si>
    <t>R7682_03b_DI</t>
  </si>
  <si>
    <t>M+D DI03b - dveře dřevěné vnitřní 800/2100 mm, EW15-C/DP3, vč. zámku, kování, zárubně, prahu/lišty a ostatních doplňků, kompletní provedení dle PD</t>
  </si>
  <si>
    <t>784220629</t>
  </si>
  <si>
    <t>393</t>
  </si>
  <si>
    <t>R7682_03c_DI</t>
  </si>
  <si>
    <t>M+D DI03c - dveře dřevěné vnitřní 800/2100 mm, EW15-C/DP3, vč. zámku, kování, zárubně, prahu/lišty a ostatních doplňků, kompletní provedení dle PD</t>
  </si>
  <si>
    <t>1882354218</t>
  </si>
  <si>
    <t>394</t>
  </si>
  <si>
    <t>R7682_03d_DI</t>
  </si>
  <si>
    <t>M+D DI03d - dveře dřevěné vnitřní 800/2100 mm, vč. zámku, kování, zárubně, prahu/lišty a ostatních doplňků, kompletní provedení dle PD</t>
  </si>
  <si>
    <t>-101728927</t>
  </si>
  <si>
    <t>395</t>
  </si>
  <si>
    <t>R7682_03e_DI</t>
  </si>
  <si>
    <t>M+D DI03e - dveře dřevěné vnitřní 800/2100 mm, vč. zámku, kování, zárubně, prahu/lišty a ostatních doplňků, kompletní provedení dle PD</t>
  </si>
  <si>
    <t>374562016</t>
  </si>
  <si>
    <t>396</t>
  </si>
  <si>
    <t>R7682_04a_DI</t>
  </si>
  <si>
    <t>M+D DI04a - dveře dřevěné vnitřní 800/2100 mm, vč. zámku, kování, zárubně, prahu/lišty a ostatních doplňků, kompletní provedení dle PD</t>
  </si>
  <si>
    <t>-710572092</t>
  </si>
  <si>
    <t>397</t>
  </si>
  <si>
    <t>R7682_04b_DI</t>
  </si>
  <si>
    <t>M+D DI04b - dveře dřevěné vnitřní 800/2100 mm, vč. zámku, kování, zárubně, prahu/lišty a ostatních doplňků, kompletní provedení dle PD</t>
  </si>
  <si>
    <t>-1754615234</t>
  </si>
  <si>
    <t>398</t>
  </si>
  <si>
    <t>R7682_04c_DI</t>
  </si>
  <si>
    <t>M+D DI04c - dveře dřevěné vnitřní 800/2100 mm, vč. zámku, kování, zárubně, prahu/lišty a ostatních doplňků, kompletní provedení dle PD</t>
  </si>
  <si>
    <t>1367990147</t>
  </si>
  <si>
    <t>399</t>
  </si>
  <si>
    <t>R7682_04d_DI</t>
  </si>
  <si>
    <t>M+D DI04d - dveře dřevěné vnitřní 800/2100 mm, vč. zámku, kování, zárubně, prahu/lišty a ostatních doplňků, kompletní provedení dle PD</t>
  </si>
  <si>
    <t>-1931078915</t>
  </si>
  <si>
    <t>R7682_05a_DI</t>
  </si>
  <si>
    <t>M+D DI05a - dveře dřevěné vnitřní 800/2100 mm, vč. zámku, kování, zárubně, prahu/lišty a ostatních doplňků, kompletní provedení dle PD</t>
  </si>
  <si>
    <t>-1618110374</t>
  </si>
  <si>
    <t>R7682_07_DI</t>
  </si>
  <si>
    <t>M+D DI07 - dveře dřevěné vnitřní 900/1970 mm, vč. zámku, kování, zárubně, prahu/lišty a ostatních doplňků, kompletní provedení dle PD</t>
  </si>
  <si>
    <t>-835911598</t>
  </si>
  <si>
    <t>R7682_08a_DI</t>
  </si>
  <si>
    <t>M+D DI08a - dveře dřevěné vnitřní 900/2100 mm, EW15-C/DP3, vč. zámku, kování, zárubně, prahu/lišty a ostatních doplňků, kompletní provedení dle PD</t>
  </si>
  <si>
    <t>1266427967</t>
  </si>
  <si>
    <t>403</t>
  </si>
  <si>
    <t>R7682_08b_DI</t>
  </si>
  <si>
    <t>M+D DI08b - dveře dřevěné vnitřní 900/2100 mm, vč. zámku, kování, zárubně, prahu/lišty a ostatních doplňků, kompletní provedení dle PD</t>
  </si>
  <si>
    <t>-1114126486</t>
  </si>
  <si>
    <t>404</t>
  </si>
  <si>
    <t>R7682_08c_DI</t>
  </si>
  <si>
    <t>M+D DI08c - dveře dřevěné vnitřní 900/2100 mm, vč. zámku, kování, zárubně, prahu/lišty a ostatních doplňků, kompletní provedení dle PD</t>
  </si>
  <si>
    <t>1269037235</t>
  </si>
  <si>
    <t>405</t>
  </si>
  <si>
    <t>R7682_09a_DI</t>
  </si>
  <si>
    <t>M+D DI09a - dveře dřevěné vnitřní 900/2100 mm, vč. zámku, kování, zárubně, prahu/lišty a ostatních doplňků, kompletní provedení dle PD</t>
  </si>
  <si>
    <t>282373192</t>
  </si>
  <si>
    <t>406</t>
  </si>
  <si>
    <t>R7682_09b_DI</t>
  </si>
  <si>
    <t>M+D DI09b - dveře dřevěné vnitřní 900/2100 mm, EW15-C/DP3, vč. zámku, kování, zárubně, prahu/lišty a ostatních doplňků, kompletní provedení dle PD</t>
  </si>
  <si>
    <t>-1335746490</t>
  </si>
  <si>
    <t>407</t>
  </si>
  <si>
    <t>R7682_09c_DI</t>
  </si>
  <si>
    <t>M+D DI09c - dveře dřevěné vnitřní plné 900/2100 mm, vč. zámku, kování, zárubně, prahu/lišty a ostatních doplňků, kompletní provedení dle PD</t>
  </si>
  <si>
    <t>-685763905</t>
  </si>
  <si>
    <t>408</t>
  </si>
  <si>
    <t>R7682_10_DI</t>
  </si>
  <si>
    <t>M+D DI10 - dveře dřevěné vnitřní 700/1970 mm, vč. zámku, kování, zárubně, prahu/lišty a ostatních doplňků, kompletní provedení dle PD</t>
  </si>
  <si>
    <t>-803532818</t>
  </si>
  <si>
    <t>409</t>
  </si>
  <si>
    <t>R7682_11a_DI</t>
  </si>
  <si>
    <t>M+D DI11a - dveře dřevěné vnitřní 700/2100 mm, vč. zámku, kování, zárubně, prahu/lišty a ostatních doplňků, kompletní provedení dle PD</t>
  </si>
  <si>
    <t>-1549762518</t>
  </si>
  <si>
    <t>410</t>
  </si>
  <si>
    <t>R7682_11b_DI</t>
  </si>
  <si>
    <t>M+D DI11b - dveře dřevěné vnitřní 700/2100 mm, vč. zámku, kování, zárubně, prahu/lišty a ostatních doplňků, kompletní provedení dle PD</t>
  </si>
  <si>
    <t>-923624150</t>
  </si>
  <si>
    <t>411</t>
  </si>
  <si>
    <t>R7682_11c_DI</t>
  </si>
  <si>
    <t>M+D DI11c - dveře dřevěné vnitřní 700/2100 mm, vč. zámku, kování, zárubně, prahu/lišty a ostatních doplňků, kompletní provedení dle PD</t>
  </si>
  <si>
    <t>-1804007491</t>
  </si>
  <si>
    <t>412</t>
  </si>
  <si>
    <t>R7682_12_DI</t>
  </si>
  <si>
    <t>M+D DI12 - dveře dřevěné vnitřní 700/2100 mm, vč. zámku, kování, zárubně, prahu/lišty a ostatních doplňků, kompletní provedení dle PD</t>
  </si>
  <si>
    <t>-1461757793</t>
  </si>
  <si>
    <t>413</t>
  </si>
  <si>
    <t>R7682_12a_DI</t>
  </si>
  <si>
    <t>M+D DI12a - dveře dřevěné vnitřní 700/2100 mm, vč. zámku, kování, zárubně, prahu/lišty a ostatních doplňků, kompletní provedení dle PD</t>
  </si>
  <si>
    <t>-79206814</t>
  </si>
  <si>
    <t>414</t>
  </si>
  <si>
    <t>R7682_13_DI</t>
  </si>
  <si>
    <t>M+D DI13 - dveře dřevěné vnitřní 700/1970 mm, vč. zámku, kování, zárubně, prahu/lišty a ostatních doplňků, kompletní provedení dle PD</t>
  </si>
  <si>
    <t>-141832801</t>
  </si>
  <si>
    <t>415</t>
  </si>
  <si>
    <t>R7682_15_DI</t>
  </si>
  <si>
    <t>M+D DI15 - dveře dřevěné vnitřní 600/1970 mm, vč. zámku, kování, zárubně, prahu/lišty a ostatních doplňků, kompletní provedení dle PD</t>
  </si>
  <si>
    <t>148952365</t>
  </si>
  <si>
    <t>416</t>
  </si>
  <si>
    <t>R7682_16a_DI</t>
  </si>
  <si>
    <t>M+D DI16a - dveře dřevěné vnitřní 600/1970 mm, vč. zámku, kování, zárubně, prahu/lišty a ostatních doplňků, kompletní provedení dle PD</t>
  </si>
  <si>
    <t>-1324349095</t>
  </si>
  <si>
    <t>417</t>
  </si>
  <si>
    <t>R7682_16b_DI</t>
  </si>
  <si>
    <t>M+D DI16b - dveře dřevěné vnitřní 600/1970 mm, vč. zámku, kování, zárubně, prahu/lišty a ostatních doplňků, kompletní provedení dle PD</t>
  </si>
  <si>
    <t>682647260</t>
  </si>
  <si>
    <t>418</t>
  </si>
  <si>
    <t>R7682_17a_DI</t>
  </si>
  <si>
    <t>M+D DI17a - dveře dřevěné vnitřní dekorativní 800/2100 mm, vč. zámku, kování, zárubně, prahu/lišty a ostatních doplňků, kompletní provedení dle PD</t>
  </si>
  <si>
    <t>-1818855246</t>
  </si>
  <si>
    <t>419</t>
  </si>
  <si>
    <t>R7682_17b_DI</t>
  </si>
  <si>
    <t>M+D DI17b - dveře dřevěné vnitřní dekorativní 800/2100 mm, vč. zámku, kování, zárubně, prahu/lišty a ostatních doplňků, kompletní provedení dle PD</t>
  </si>
  <si>
    <t>-504404915</t>
  </si>
  <si>
    <t>420</t>
  </si>
  <si>
    <t>R7682_18_DI</t>
  </si>
  <si>
    <t>M+D DI18 - dveře dřevěné vnitřní dekorativní 800/2100 mm, vč. zámku, kování, zárubně, prahu/lišty a ostatních doplňků, kompletní provedení dle PD</t>
  </si>
  <si>
    <t>524423868</t>
  </si>
  <si>
    <t>421</t>
  </si>
  <si>
    <t>R7682_19_DI</t>
  </si>
  <si>
    <t>M+D DI19 - dveře dřevěné vnitřní dekorativní 900/2100 mm, vč. zámku, kování, zárubně, prahu/lišty a ostatních doplňků, kompletní provedení dle PD</t>
  </si>
  <si>
    <t>51011606</t>
  </si>
  <si>
    <t>422</t>
  </si>
  <si>
    <t>R7682_20_DI</t>
  </si>
  <si>
    <t>M+D DI20 - dveře 2kř. dřevěné vnitřní 1400/1970 mm, vč. zámku, kování, zárubně, prahu/lišty a ostatních doplňků, kompletní provedení dle PD</t>
  </si>
  <si>
    <t>2122018823</t>
  </si>
  <si>
    <t>424</t>
  </si>
  <si>
    <t>R7682_22_DI</t>
  </si>
  <si>
    <t>M+D DI22 - dveře 2kř. dřevěné vnitřní prosklené 1600/2100 mm, vč. zámku, kování, zárubně, prahu/lišty a ostatních doplňků, kompletní provedení dle PD</t>
  </si>
  <si>
    <t>-452859713</t>
  </si>
  <si>
    <t>425</t>
  </si>
  <si>
    <t>R7682_23_DI</t>
  </si>
  <si>
    <t>M+D DI23 - dveře 2kř. dřevěné vnitřní prosklené 1345/2100 mm, vč. zámku, kování, zárubně, prahu/lišty a ostatních doplňků, kompletní provedení dle PD</t>
  </si>
  <si>
    <t>-1224086056</t>
  </si>
  <si>
    <t>426</t>
  </si>
  <si>
    <t>R7682_24_DI</t>
  </si>
  <si>
    <t>M+D DI24 - dveře 2kř. dřevěné vnitřní prosklené 1100/2100 mm, vč. zámku, kování, zárubně, prahu/lišty a ostatních doplňků, kompletní provedení dle PD</t>
  </si>
  <si>
    <t>1789045142</t>
  </si>
  <si>
    <t>428</t>
  </si>
  <si>
    <t>R7682_26_DI</t>
  </si>
  <si>
    <t>M+D DI26 - dveře 2kř. dřevěné vnitřní prosklené 1500/2100 mm, vč. zámku, kování, zárubně, prahu/lišty a ostatních doplňků, kompletní provedení dle PD</t>
  </si>
  <si>
    <t>-1204949923</t>
  </si>
  <si>
    <t>429</t>
  </si>
  <si>
    <t>R7682_27_DI</t>
  </si>
  <si>
    <t>M+D DI27 - dveře 2kř. dřevěné vnitřní prosklené 1400/2100 mm, vč. zámku, kování, zárubně, prahu/lišty a ostatních doplňků, kompletní provedení dle PD</t>
  </si>
  <si>
    <t>1310373726</t>
  </si>
  <si>
    <t>430</t>
  </si>
  <si>
    <t>R7682_28_DI</t>
  </si>
  <si>
    <t>M+D DI28 - dveře 2kř. dřevěné vnitřní prosklené 1400/2100 mm, vč. zámku, kování, zárubně, prahu/lišty a ostatních doplňků, kompletní provedení dle PD</t>
  </si>
  <si>
    <t>586882060</t>
  </si>
  <si>
    <t>431</t>
  </si>
  <si>
    <t>R7682_29_DI</t>
  </si>
  <si>
    <t>M+D DI29 - dveře vnitřní 800/2100 mm, vč. zámku, kování, zárubně, prahu/lišty a ostatních doplňků, kompletní provedení dle PD</t>
  </si>
  <si>
    <t>370224844</t>
  </si>
  <si>
    <t>432</t>
  </si>
  <si>
    <t>R7683_01_DE</t>
  </si>
  <si>
    <t>M+D DE01 - dveře 2kř. vstupní (1800/2450 mm) s nadsvětlíkem do otvoru 2000/3600 mm, 2sklo, vč. zámku, kování, rámu, prahu/lišty a ostatních doplňků, kompletní provedení dle PD</t>
  </si>
  <si>
    <t>1079780220</t>
  </si>
  <si>
    <t>433</t>
  </si>
  <si>
    <t>R7683_02_DE</t>
  </si>
  <si>
    <t>M+D DE02 - dveře 2kř. vstupní (1600/2450 mm) s nadsvětlíkem do otvoru 1800/3600 mm, 2sklo, vč. zámku, kování, rámu, prahu/lišty a ostatních doplňků, kompletní provedení dle PD</t>
  </si>
  <si>
    <t>-2074777343</t>
  </si>
  <si>
    <t>434</t>
  </si>
  <si>
    <t>R7683_03_DE</t>
  </si>
  <si>
    <t>M+D DE03 - dveře 2kř. vstupní (1300/2450 mm) s nadsvětlíkem do otvoru 1500/3600 mm, 2sklo, vč. zámku, kování, rámu, prahu/lišty a ostatních doplňků, kompletní provedení dle PD</t>
  </si>
  <si>
    <t>-2091817981</t>
  </si>
  <si>
    <t>435</t>
  </si>
  <si>
    <t>R7683_04a_DE</t>
  </si>
  <si>
    <t>M+D DE04a - dveře 2kř. vstupní (1300/2450 mm) s nadsvětlíkem do otvoru 1400/3600 mm, 2sklo, vč. zámku, kování, rámu, prahu/lišty a ostatních doplňků, kompletní provedení dle PD</t>
  </si>
  <si>
    <t>-142459733</t>
  </si>
  <si>
    <t>436</t>
  </si>
  <si>
    <t>R7683_04b_DE</t>
  </si>
  <si>
    <t>M+D DE04b - dveře 2kř. vstupní (1300/2450 mm) s nadsvětlíkem do otvoru 1400/3600 mm, 2sklo, vč. zámku, kování, rámu, prahu/lišty a ostatních doplňků, kompletní provedení dle PD</t>
  </si>
  <si>
    <t>-1124001314</t>
  </si>
  <si>
    <t>437</t>
  </si>
  <si>
    <t>R7683_04c_DE</t>
  </si>
  <si>
    <t>M+D DE04c - dveře 2kř. vstupní (1300/2450 mm) s nadsvětlíkem do otvoru 1400/3600 mm, 2sklo, vč. zámku, kování, rámu, prahu/lišty a ostatních doplňků, kompletní provedení dle PD</t>
  </si>
  <si>
    <t>-2100481287</t>
  </si>
  <si>
    <t>438</t>
  </si>
  <si>
    <t>R7683_05_DE</t>
  </si>
  <si>
    <t>M+D DE05 - dveře 2kř. vstupní (1700/3050 mm) s nadsvětlíkem do otvoru 1800/4200 mm, 2vč. zámku, kování, rámu, prahu/lišty a ostatních doplňků, kompletní provedení dle PD</t>
  </si>
  <si>
    <t>-477853133</t>
  </si>
  <si>
    <t>439</t>
  </si>
  <si>
    <t>R7683_06_DE</t>
  </si>
  <si>
    <t>M+D DE06 - dveře 2kř. vstupní (1300/2450 mm) s nadsvětlíkem do otvoru 1500/3600 mm, 2sklo, vč. zámku, kování, rámu, prahu/lišty a ostatních doplňků, kompletní provedení dle PD</t>
  </si>
  <si>
    <t>991086887</t>
  </si>
  <si>
    <t>440</t>
  </si>
  <si>
    <t>R7683_07_DE</t>
  </si>
  <si>
    <t>M+D DE07 - kovové dveře 1kř. vstupní do suterénu 890/1970 mm, vč. zámku, kování, rámu, prahu/lišty a ostatních doplňků, kompletní provedení dle PD</t>
  </si>
  <si>
    <t>1506081030</t>
  </si>
  <si>
    <t>441</t>
  </si>
  <si>
    <t>R7683_08_DE</t>
  </si>
  <si>
    <t>M+D DE08 - dveře 2kř. vstupní (1400/2450 mm) s nadsvětlíkem do otvoru 1500/3600 mm, 2sklo, vč. zámku, kování, rámu, prahu/lišty a ostatních doplňků, kompletní provedení dle PD</t>
  </si>
  <si>
    <t>1955781947</t>
  </si>
  <si>
    <t>442</t>
  </si>
  <si>
    <t>R7683_09_DE</t>
  </si>
  <si>
    <t>M+D DE09 - dveře 2kř. vstupní (2600/2280 mm) s nadsvětlíkem do otvoru 2700/3430 mm, 2sklo, vč. zámku, kování, rámu, prahu/lišty a ostatních doplňků, kompletní provedení dle PD</t>
  </si>
  <si>
    <t>1380367470</t>
  </si>
  <si>
    <t>443</t>
  </si>
  <si>
    <t>R7683_10_DE</t>
  </si>
  <si>
    <t>M+D DE10 - dveře 2kř. vstupní (3100/2530 mm) s nadsvětlíkem do otvoru 3200/3430 mm, 2sklo, vč. zámku, kování, rámu, prahu/lišty a ostatních doplňků, kompletní provedení dle PD</t>
  </si>
  <si>
    <t>1102883162</t>
  </si>
  <si>
    <t>444</t>
  </si>
  <si>
    <t>R7683_10a_DE</t>
  </si>
  <si>
    <t>M+D DE10a - příplatek za automatické otvírání s dálkovým ovládáním, kompletní provedení dle PD</t>
  </si>
  <si>
    <t>-299213422</t>
  </si>
  <si>
    <t>445</t>
  </si>
  <si>
    <t>R7683_11_DE</t>
  </si>
  <si>
    <t>M+D DE11 - vrata 2kř. kovová zateplená do otvoru 3064/3000 mm, vč. zámku, kování, rámu, prahu/lišty a ostatních doplňků, kompletní provedení dle PD</t>
  </si>
  <si>
    <t>1642588418</t>
  </si>
  <si>
    <t>771</t>
  </si>
  <si>
    <t xml:space="preserve">  Podlahy z dlaždic</t>
  </si>
  <si>
    <t>446</t>
  </si>
  <si>
    <t>771121011</t>
  </si>
  <si>
    <t>Příprava podkladu před provedením dlažby nátěr penetrační na podlahu</t>
  </si>
  <si>
    <t>1437370399</t>
  </si>
  <si>
    <t>447</t>
  </si>
  <si>
    <t>771471810</t>
  </si>
  <si>
    <t>Demontáž soklíků z dlaždic keramických kladených do malty rovných</t>
  </si>
  <si>
    <t>-1042185139</t>
  </si>
  <si>
    <t>(11,72+5,71+13,19+5,22+7,88+4,08+18,78+3,58+6,67+1,9+1,18+4,35+18,58+1,43+12,94+32,54+2,76)*1,2</t>
  </si>
  <si>
    <t>170,69*0,35</t>
  </si>
  <si>
    <t>448</t>
  </si>
  <si>
    <t>R771474112</t>
  </si>
  <si>
    <t>Montáž soklů z dlaždic keramických lepených flexibilním lepidlem rovných</t>
  </si>
  <si>
    <t>332149666</t>
  </si>
  <si>
    <t>449</t>
  </si>
  <si>
    <t>R5976142</t>
  </si>
  <si>
    <t>sokl-dlažba keramická slinutá hladká do interiéru i exteriéru</t>
  </si>
  <si>
    <t>1376702065</t>
  </si>
  <si>
    <t>83,170/0,3</t>
  </si>
  <si>
    <t>277,233*1,1 "Přepočtené koeficientem množství</t>
  </si>
  <si>
    <t>450</t>
  </si>
  <si>
    <t>771571810</t>
  </si>
  <si>
    <t>Demontáž podlah z dlaždic keramických kladených do malty</t>
  </si>
  <si>
    <t>-499701767</t>
  </si>
  <si>
    <t>11,72+5,71+2,57+17,84+5,89+5,22+7,88+12,44+6,33+16,85+1,81+4,08+18,78+3,58+6,67+1,9+47,45+17,11+21,74+25,79+170,69+44+44,54</t>
  </si>
  <si>
    <t>7,25+4,43+9,31+10,13+7,84+8,18+6,05+17,45+11,24+125,48+2,35+9,87+10,09+14,54+17,57+1,18+5,94</t>
  </si>
  <si>
    <t>2,76+3,58</t>
  </si>
  <si>
    <t>4,35+18,58+1,43+3,73+3,58+16,83+32,54+3,06+1,27+2,76+4,49</t>
  </si>
  <si>
    <t>451</t>
  </si>
  <si>
    <t>771574261</t>
  </si>
  <si>
    <t>Montáž podlah z dlaždic keramických lepených flexibilním lepidlem velkoformátových pro vysoké mechanické zatížení protiskluzných nebo reliéfních (bezbariérových) přes 2 do 4 ks/m2</t>
  </si>
  <si>
    <t>262771641</t>
  </si>
  <si>
    <t>330,44+194,16</t>
  </si>
  <si>
    <t>452</t>
  </si>
  <si>
    <t>59761415</t>
  </si>
  <si>
    <t>dlažba velkoformátová keramická slinutá protiskluzná do interiéru i exteriéru pro vysoké mechanické namáhání přes 2 do 4ks/m2</t>
  </si>
  <si>
    <t>185932518</t>
  </si>
  <si>
    <t>330,44*1,15 "Přepočtené koeficientem množství</t>
  </si>
  <si>
    <t>453</t>
  </si>
  <si>
    <t>R5976141</t>
  </si>
  <si>
    <t>1346060094</t>
  </si>
  <si>
    <t>"dlažba do vestibulu a přilehlé chodby</t>
  </si>
  <si>
    <t>194,16</t>
  </si>
  <si>
    <t>194,16*1,15 "Přepočtené koeficientem množství</t>
  </si>
  <si>
    <t>454</t>
  </si>
  <si>
    <t>771574262</t>
  </si>
  <si>
    <t>Montáž podlah z dlaždic keramických lepených flexibilním lepidlem velkoformátových pro vysoké mechanické zatížení protiskluzných nebo reliéfních (bezbariérových) přes 4 do 6 ks/m2</t>
  </si>
  <si>
    <t>1175331379</t>
  </si>
  <si>
    <t>806,71-6,81</t>
  </si>
  <si>
    <t>455</t>
  </si>
  <si>
    <t>59761420</t>
  </si>
  <si>
    <t>dlažba velkoformátová keramická slinutá protiskluzná do interiéru i exteriéru pro vysoké mechanické namáhání přes 4 do 6ks/m2</t>
  </si>
  <si>
    <t>-608737024</t>
  </si>
  <si>
    <t>799,9*1,15 "Přepočtené koeficientem množství</t>
  </si>
  <si>
    <t>457</t>
  </si>
  <si>
    <t>R771991101</t>
  </si>
  <si>
    <t>Ostatní náklady oddíl 771 (např. spárování, silikonování, řezání a lišty vč.osazení) vč.přesunu hmot přepočtené na podlahovou plochu</t>
  </si>
  <si>
    <t>540121114</t>
  </si>
  <si>
    <t>1318,16-6,81</t>
  </si>
  <si>
    <t>775</t>
  </si>
  <si>
    <t>Podlahy skládané</t>
  </si>
  <si>
    <t>458</t>
  </si>
  <si>
    <t>775511810</t>
  </si>
  <si>
    <t>Demontáž podlah vlysových s lištami přibíjených</t>
  </si>
  <si>
    <t>-527761194</t>
  </si>
  <si>
    <t>379,29-11,48</t>
  </si>
  <si>
    <t>459</t>
  </si>
  <si>
    <t>775541811</t>
  </si>
  <si>
    <t>Demontáž plovoucích podlah laminátových lepených</t>
  </si>
  <si>
    <t>1222773123</t>
  </si>
  <si>
    <t>31,63+32,18+14,62</t>
  </si>
  <si>
    <t>776</t>
  </si>
  <si>
    <t>Podlahy povlakové</t>
  </si>
  <si>
    <t>460</t>
  </si>
  <si>
    <t>776111311</t>
  </si>
  <si>
    <t>Příprava podkladu vysátí podlah</t>
  </si>
  <si>
    <t>1491112128</t>
  </si>
  <si>
    <t>1615,56+40,99+28,02-526,8</t>
  </si>
  <si>
    <t>461</t>
  </si>
  <si>
    <t>776121311</t>
  </si>
  <si>
    <t>Příprava podkladu penetrace vodou ředitelná na savý podklad (válečkováním) ředěná v poměru 1:1 podlah</t>
  </si>
  <si>
    <t>1124444995</t>
  </si>
  <si>
    <t>462</t>
  </si>
  <si>
    <t>776141121</t>
  </si>
  <si>
    <t>Příprava podkladu vyrovnání samonivelační stěrkou podlah min.pevnosti 30 MPa, tloušťky do 3 mm</t>
  </si>
  <si>
    <t>-234318550</t>
  </si>
  <si>
    <t>1615,56-526,8</t>
  </si>
  <si>
    <t>463</t>
  </si>
  <si>
    <t>776141122</t>
  </si>
  <si>
    <t>Příprava podkladu vyrovnání samonivelační stěrkou podlah min.pevnosti 30 MPa, tloušťky přes 3 do 5 mm</t>
  </si>
  <si>
    <t>-1509226008</t>
  </si>
  <si>
    <t>40,99+28,02</t>
  </si>
  <si>
    <t>464</t>
  </si>
  <si>
    <t>776201811</t>
  </si>
  <si>
    <t>Demontáž povlakových podlahovin lepených ručně bez podložky</t>
  </si>
  <si>
    <t>241545871</t>
  </si>
  <si>
    <t>14,73+57,59+20,95+12,95+12,68+31,41+13,19+30,7+22,39+29,91+10,13+5,23+11,52+64,79+4,2+8,08+16,09+21,17</t>
  </si>
  <si>
    <t>14,92+18,09+57,92+8,77+1,43</t>
  </si>
  <si>
    <t>16,41+16,83+12,95+16,83+14,12+28,18</t>
  </si>
  <si>
    <t>465</t>
  </si>
  <si>
    <t>776201814</t>
  </si>
  <si>
    <t>Demontáž povlakových podlahovin volně položených podlepených páskou</t>
  </si>
  <si>
    <t>1464872054</t>
  </si>
  <si>
    <t>7,77+10,08+17,22</t>
  </si>
  <si>
    <t>466</t>
  </si>
  <si>
    <t>776221111</t>
  </si>
  <si>
    <t>Montáž podlahovin z PVC lepením standardním lepidlem z pásů standardních</t>
  </si>
  <si>
    <t>706346084</t>
  </si>
  <si>
    <t>467</t>
  </si>
  <si>
    <t>28411000</t>
  </si>
  <si>
    <t>PVC heterogenní zátěžová antibakteriální tl 2,25mm, nášlapná vrstva 0,90mm, třída zátěže 34/43, otlak do 0,03mm, R10, hořlavost Bfl S1</t>
  </si>
  <si>
    <t>708316664</t>
  </si>
  <si>
    <t>1088,76*1,1 "Přepočtené koeficientem množství</t>
  </si>
  <si>
    <t>468</t>
  </si>
  <si>
    <t>776221221</t>
  </si>
  <si>
    <t>Montáž podlahovin z PVC lepením standardním lepidlem ze čtverců elektrostaticky vodivých</t>
  </si>
  <si>
    <t>1592645503</t>
  </si>
  <si>
    <t>40,99</t>
  </si>
  <si>
    <t>469</t>
  </si>
  <si>
    <t>28411045</t>
  </si>
  <si>
    <t>PVC homogenní elektricky vodivá neválcovaná tl 2,00mm, čtverce 615x615mm, R 0,05-1MΩ, rozměrová stálost 0,05%, otlak do 0,035mm</t>
  </si>
  <si>
    <t>-365507482</t>
  </si>
  <si>
    <t>40,99*1,1 "Přepočtené koeficientem množství</t>
  </si>
  <si>
    <t>470</t>
  </si>
  <si>
    <t>776261111</t>
  </si>
  <si>
    <t>Montáž podlahovin z pryže lepením standardním lepidlem z pásů</t>
  </si>
  <si>
    <t>-529343988</t>
  </si>
  <si>
    <t>471</t>
  </si>
  <si>
    <t>R2725101</t>
  </si>
  <si>
    <t>podlahovina kaučuková tl 2mm</t>
  </si>
  <si>
    <t>1011519516</t>
  </si>
  <si>
    <t>28,02*1,1 "Přepočtené koeficientem množství</t>
  </si>
  <si>
    <t>472</t>
  </si>
  <si>
    <t>776411111</t>
  </si>
  <si>
    <t>Montáž soklíků lepením obvodových, výšky do 80 mm</t>
  </si>
  <si>
    <t>1041534051</t>
  </si>
  <si>
    <t>1157,77*1,2</t>
  </si>
  <si>
    <t>473</t>
  </si>
  <si>
    <t>28411009</t>
  </si>
  <si>
    <t>lišta soklová PVC 18x80mm</t>
  </si>
  <si>
    <t>1566329245</t>
  </si>
  <si>
    <t>1389,324*1,02 "Přepočtené koeficientem množství</t>
  </si>
  <si>
    <t>474</t>
  </si>
  <si>
    <t>R776991101</t>
  </si>
  <si>
    <t>Ostatní náklady oddíl 776 (např. svařování, silikonování, řezání a lišty vč.osazení) vč.přesunu hmot přepočtené na podlahovou plochu</t>
  </si>
  <si>
    <t>2007800875</t>
  </si>
  <si>
    <t>781</t>
  </si>
  <si>
    <t xml:space="preserve">  Dokončovací práce</t>
  </si>
  <si>
    <t>475</t>
  </si>
  <si>
    <t>781131112</t>
  </si>
  <si>
    <t>Izolace stěny pod obklad izolace nátěrem nebo stěrkou ve dvou vrstvách</t>
  </si>
  <si>
    <t>-1987710509</t>
  </si>
  <si>
    <t>476</t>
  </si>
  <si>
    <t>781474114</t>
  </si>
  <si>
    <t>Montáž obkladů vnitřních stěn z dlaždic keramických lepených flexibilním lepidlem maloformátových hladkých přes 19 do 22 ks/m2</t>
  </si>
  <si>
    <t>-288712306</t>
  </si>
  <si>
    <t>(1,38*2+1,8*2+2,7+1,8+1,5*2+2,84+2,47+2,26+2,69+3,04+2,485+3,49)*2,5</t>
  </si>
  <si>
    <t>(1,95*2+2,12*2+1,57*2+1,01*4+1,49*4+2,12*2+1,67*2)*2,1</t>
  </si>
  <si>
    <t>(7,35+4,98)*4</t>
  </si>
  <si>
    <t>(1,32+2,04+1,85+0,65+0,9*2+1,3*2)*2*2</t>
  </si>
  <si>
    <t>(0,9*2+0,95)*2,5</t>
  </si>
  <si>
    <t>Mezisoučet obklady na stěně</t>
  </si>
  <si>
    <t>(2+3,75)*2*2-1,2</t>
  </si>
  <si>
    <t>(3,1+3,755*2+3*2+2,7+1,8+1,5*2+2,84+2,47+2,26+2,69+3,04+2,485+3,074+3,38*2+3,34*2+3,49+3,2*2+1,6*2+0,9*2)*2,5</t>
  </si>
  <si>
    <t>3,5*1,5+4,3*0,8</t>
  </si>
  <si>
    <t>(1,6*6+3,04*4+0,9*2+0,95)*2,5</t>
  </si>
  <si>
    <t>Mezisoučet obklady na SDK</t>
  </si>
  <si>
    <t>477</t>
  </si>
  <si>
    <t>59761040</t>
  </si>
  <si>
    <t>obklad keramický hladký přes 19 do 22ks/m2</t>
  </si>
  <si>
    <t>1501706715</t>
  </si>
  <si>
    <t>560,012*1,1 "Přepočtené koeficientem množství</t>
  </si>
  <si>
    <t>478</t>
  </si>
  <si>
    <t>781491011</t>
  </si>
  <si>
    <t>Montáž zrcadel lepených silikonovým tmelem na podkladní omítku, plochy do 1 m2</t>
  </si>
  <si>
    <t>-1737827778</t>
  </si>
  <si>
    <t>15*0,6*0,9</t>
  </si>
  <si>
    <t>479</t>
  </si>
  <si>
    <t>63465124</t>
  </si>
  <si>
    <t>zrcadlo nemontované čiré tl 4mm max rozměr 3210x2250mm</t>
  </si>
  <si>
    <t>180454046</t>
  </si>
  <si>
    <t>8,1*1,1 "Přepočtené koeficientem množství</t>
  </si>
  <si>
    <t>480</t>
  </si>
  <si>
    <t>781491012</t>
  </si>
  <si>
    <t>Montáž zrcadel lepených silikonovým tmelem na podkladní omítku, plochy přes 1 m2</t>
  </si>
  <si>
    <t>340575141</t>
  </si>
  <si>
    <t>481</t>
  </si>
  <si>
    <t>-501940817</t>
  </si>
  <si>
    <t>1,08*1,1 "Přepočtené koeficientem množství</t>
  </si>
  <si>
    <t>482</t>
  </si>
  <si>
    <t>R781991101</t>
  </si>
  <si>
    <t xml:space="preserve">Ostatní náklady oddílu 781 (např. spárování, silikonování, řezání a lišty vč.osazení) vč.přesunu hmot přepočtené na obkládanou plochu </t>
  </si>
  <si>
    <t>-731141672</t>
  </si>
  <si>
    <t>560,012</t>
  </si>
  <si>
    <t>783</t>
  </si>
  <si>
    <t>Dokončovací práce - nátěry</t>
  </si>
  <si>
    <t>483</t>
  </si>
  <si>
    <t>783201403</t>
  </si>
  <si>
    <t>Příprava podkladu tesařských konstrukcí před provedením nátěru oprášení</t>
  </si>
  <si>
    <t>25387142</t>
  </si>
  <si>
    <t>(1461,626+523)*3</t>
  </si>
  <si>
    <t>484</t>
  </si>
  <si>
    <t>783213021</t>
  </si>
  <si>
    <t>Napouštěcí nátěr tesařských prvků proti dřevokazným houbám, hmyzu a plísním nezabudovaných do konstrukce dvojnásobný syntetický</t>
  </si>
  <si>
    <t>-505174729</t>
  </si>
  <si>
    <t>6,05*106*2</t>
  </si>
  <si>
    <t>486</t>
  </si>
  <si>
    <t>783264101</t>
  </si>
  <si>
    <t>Základní nátěr tesařských konstrukcí jednonásobný olejový</t>
  </si>
  <si>
    <t>1335858</t>
  </si>
  <si>
    <t>6,05*106*1,1</t>
  </si>
  <si>
    <t>488</t>
  </si>
  <si>
    <t>783301311</t>
  </si>
  <si>
    <t>Příprava podkladu zámečnických konstrukcí před provedením nátěru odmaštění odmašťovačem vodou ředitelným</t>
  </si>
  <si>
    <t>-340150159</t>
  </si>
  <si>
    <t>"00/Z" 35</t>
  </si>
  <si>
    <t>489</t>
  </si>
  <si>
    <t>783334201</t>
  </si>
  <si>
    <t>Základní antikorozní nátěr zámečnických konstrukcí jednonásobný epoxidový</t>
  </si>
  <si>
    <t>-1189519774</t>
  </si>
  <si>
    <t>490</t>
  </si>
  <si>
    <t>783337101</t>
  </si>
  <si>
    <t>Krycí nátěr (email) zámečnických konstrukcí jednonásobný epoxidový</t>
  </si>
  <si>
    <t>-38538854</t>
  </si>
  <si>
    <t>35*2 "Přepočtené koeficientem množství</t>
  </si>
  <si>
    <t>784</t>
  </si>
  <si>
    <t>Dokončovací práce - malby a tapety</t>
  </si>
  <si>
    <t>492</t>
  </si>
  <si>
    <t>784121003</t>
  </si>
  <si>
    <t>Oškrabání malby v místnostech výšky přes 3,80 do 5,00 m</t>
  </si>
  <si>
    <t>541971495</t>
  </si>
  <si>
    <t>"1.NP" 2920</t>
  </si>
  <si>
    <t>"MP" 492</t>
  </si>
  <si>
    <t>"2.NP" 546</t>
  </si>
  <si>
    <t>493</t>
  </si>
  <si>
    <t>784181013</t>
  </si>
  <si>
    <t>Pačokování dvojnásobné v místnostech výšky přes 3,80 do 5,00 m</t>
  </si>
  <si>
    <t>-290166740</t>
  </si>
  <si>
    <t>4385,001</t>
  </si>
  <si>
    <t>494</t>
  </si>
  <si>
    <t>784221103</t>
  </si>
  <si>
    <t>Malby z malířských směsí otěruvzdorných za sucha dvojnásobné, bílé za sucha otěruvzdorné dobře v místnostech výšky přes 3,80 do 5,00 m</t>
  </si>
  <si>
    <t>-1573870911</t>
  </si>
  <si>
    <t>4385,001+1326,992+11,42+56-319,333-809,892</t>
  </si>
  <si>
    <t>786</t>
  </si>
  <si>
    <t>Dokončovací práce - čalounické úpravy</t>
  </si>
  <si>
    <t>495</t>
  </si>
  <si>
    <t>786624111</t>
  </si>
  <si>
    <t>Montáž zastiňujících žaluzií lamelových do oken zdvojených otevíravých, sklápěcích nebo vyklápěcích dřevěných</t>
  </si>
  <si>
    <t>-2045132656</t>
  </si>
  <si>
    <t>0,54*0,75*3+0,66*1,18*2</t>
  </si>
  <si>
    <t>496</t>
  </si>
  <si>
    <t>61140036</t>
  </si>
  <si>
    <t>žaluzie vnitřní lamelová manuálně ovládaná střešních oken rozměru do 55x78cm</t>
  </si>
  <si>
    <t>-1248444517</t>
  </si>
  <si>
    <t>497</t>
  </si>
  <si>
    <t>61140988</t>
  </si>
  <si>
    <t>žaluzie vnitřní lamelová manuálně ovládaná střešních oken rozměru do 66x118cm</t>
  </si>
  <si>
    <t>-425871251</t>
  </si>
  <si>
    <t>498</t>
  </si>
  <si>
    <t>R786625221</t>
  </si>
  <si>
    <t xml:space="preserve">Montáž zastiňujících žaluzií lamelových do oken </t>
  </si>
  <si>
    <t>1622090770</t>
  </si>
  <si>
    <t>"x/O" 1,7*1,95*36+0,675*2,35*40+1,1*2,02*2+0,73*1,2*8+0,595*1,5*6+1,44*0,62*3</t>
  </si>
  <si>
    <t>"04/Z" 1,67*1,84</t>
  </si>
  <si>
    <t>"obloukové" 1,7*0,85*36+1,1*0,68*2</t>
  </si>
  <si>
    <t>499</t>
  </si>
  <si>
    <t>55346200</t>
  </si>
  <si>
    <t>žaluzie horizontální interiérové</t>
  </si>
  <si>
    <t>-155166623</t>
  </si>
  <si>
    <t>500</t>
  </si>
  <si>
    <t>R5546200</t>
  </si>
  <si>
    <t>žaluzie horizontální interiérové obloukové</t>
  </si>
  <si>
    <t>1569081261</t>
  </si>
  <si>
    <t>501</t>
  </si>
  <si>
    <t>998786103</t>
  </si>
  <si>
    <t>Přesun hmot pro čalounické úpravy stanovený z hmotnosti přesunovaného materiálu vodorovná dopravní vzdálenost do 50 m v objektech výšky (hloubky) přes 12 do 24 m</t>
  </si>
  <si>
    <t>-1406606599</t>
  </si>
  <si>
    <t>789</t>
  </si>
  <si>
    <t>Povrchové úpravy ocelových konstrukcí a technologických zařízení</t>
  </si>
  <si>
    <t>502</t>
  </si>
  <si>
    <t>789224532</t>
  </si>
  <si>
    <t>Otryskání povrchů ocelových konstrukcí suché abrazivní tryskání abrazivem ze strusky třídy IV stupeň zrezivění C, stupeň přípravy Sa 2½</t>
  </si>
  <si>
    <t>1055816590</t>
  </si>
  <si>
    <t>Práce a dodávky M</t>
  </si>
  <si>
    <t>33-M</t>
  </si>
  <si>
    <t>Montáže dopr.zaříz.,sklad. zař. a váh</t>
  </si>
  <si>
    <t>503</t>
  </si>
  <si>
    <t>R330030052</t>
  </si>
  <si>
    <t>M+D výtah elektrický osobní průchozí, 4 stanice, zdvih 8,88m, vč. šachty 1625×2010mm z ocel.kce opláštěné 2×SDK, kompletní provedení dle PD a doporučení výrobce</t>
  </si>
  <si>
    <t>178731702</t>
  </si>
  <si>
    <t>Soupis:</t>
  </si>
  <si>
    <t>110 - Stavba 1.PP</t>
  </si>
  <si>
    <t xml:space="preserve">    761 - Konstrukce prosvětlovací</t>
  </si>
  <si>
    <t>-430367860</t>
  </si>
  <si>
    <t>342272245</t>
  </si>
  <si>
    <t>Příčky z pórobetonových tvárnic hladkých na tenké maltové lože objemová hmotnost do 500 kg/m3, tloušťka příčky 150 mm</t>
  </si>
  <si>
    <t>1109173805</t>
  </si>
  <si>
    <t>(2,19+4,252)*3-1,6</t>
  </si>
  <si>
    <t>1299730268</t>
  </si>
  <si>
    <t>(1,18*0,65*3)*0,85*1,1</t>
  </si>
  <si>
    <t>632450132</t>
  </si>
  <si>
    <t>Potěr cementový vyrovnávací ze suchých směsí v ploše o průměrné (střední) tl. přes 20 do 30 mm</t>
  </si>
  <si>
    <t>379820740</t>
  </si>
  <si>
    <t>"0.28"	11,69</t>
  </si>
  <si>
    <t>-1451820809</t>
  </si>
  <si>
    <t>1300</t>
  </si>
  <si>
    <t>-1702465950</t>
  </si>
  <si>
    <t>1308442533</t>
  </si>
  <si>
    <t>"0.07" 2,8*3,2*0,18</t>
  </si>
  <si>
    <t>"0.47, 0.48" 2*(0,3+0,5)</t>
  </si>
  <si>
    <t>"angl.dvorky a ostatní" (0,8*2+2,2)*2*0,5*7+(3,5*2+1,8)*2*0,75</t>
  </si>
  <si>
    <t>963031434</t>
  </si>
  <si>
    <t>Bourání cihelných kleneb na maltu vápennou nebo vápenocementovou, tl. do 300 mm</t>
  </si>
  <si>
    <t>-864385456</t>
  </si>
  <si>
    <t>975021311</t>
  </si>
  <si>
    <t>Podchycení nadzákladového zdiva pod stropem dřevěnou výztuhou nad vybouraným otvorem, pro jakoukoliv délku podchycení, při tl. zdiva přes 450 do 600 mm</t>
  </si>
  <si>
    <t>-501745388</t>
  </si>
  <si>
    <t>978013191</t>
  </si>
  <si>
    <t>Otlučení vápenných nebo vápenocementových omítek vnitřních ploch stěn s vyškrabáním spar, s očištěním zdiva, v rozsahu přes 50 do 100 %</t>
  </si>
  <si>
    <t>-682151241</t>
  </si>
  <si>
    <t>"1.PP" 2360</t>
  </si>
  <si>
    <t>985131311</t>
  </si>
  <si>
    <t>Očištění ploch stěn, rubu kleneb a podlah ruční dočištění ocelovými kartáči</t>
  </si>
  <si>
    <t>609332497</t>
  </si>
  <si>
    <t>2360</t>
  </si>
  <si>
    <t>-1896020511</t>
  </si>
  <si>
    <t>1,8*1</t>
  </si>
  <si>
    <t>1,6*9</t>
  </si>
  <si>
    <t>0,56*0,42*2</t>
  </si>
  <si>
    <t>1233463578</t>
  </si>
  <si>
    <t>-1991005390</t>
  </si>
  <si>
    <t>14</t>
  </si>
  <si>
    <t>-129352256</t>
  </si>
  <si>
    <t>367,516*14 "Přepočtené koeficientem množství</t>
  </si>
  <si>
    <t>2122071865</t>
  </si>
  <si>
    <t>698752615</t>
  </si>
  <si>
    <t>761</t>
  </si>
  <si>
    <t>Konstrukce prosvětlovací</t>
  </si>
  <si>
    <t>761661071</t>
  </si>
  <si>
    <t>Osazení sklepních světlíků (anglických dvorků) včetně osazení roštu, osazení odvodňovacího prvku a osazení pojistky (proti vloupání ) hloubky přes 1,0 m, šířky přes 1,0 do 1,5 m</t>
  </si>
  <si>
    <t>-1376226163</t>
  </si>
  <si>
    <t>56245264</t>
  </si>
  <si>
    <t>světlík sklepní (anglický dvorek) včetně odvodňovacího prvku recyklovaný polymer rošt mřížkový 1250x1000x400mm</t>
  </si>
  <si>
    <t>1863491954</t>
  </si>
  <si>
    <t>761661101</t>
  </si>
  <si>
    <t>Osazení sklepních světlíků (anglických dvorků) nástavby světlíku výškově nastavitelné</t>
  </si>
  <si>
    <t>-1432035922</t>
  </si>
  <si>
    <t>56245272</t>
  </si>
  <si>
    <t>nastavení sklepního světlíku (anglický dvorek) recyklovaný polymer 1250x320x400mm</t>
  </si>
  <si>
    <t>-1676531075</t>
  </si>
  <si>
    <t>998761103</t>
  </si>
  <si>
    <t>Přesun hmot pro konstrukce sklobetonové stanovený z hmotnosti přesunovaného materiálu vodorovná dopravní vzdálenost do 50 m v objektech výšky přes 12 do 24 m</t>
  </si>
  <si>
    <t>-759068310</t>
  </si>
  <si>
    <t>766691914</t>
  </si>
  <si>
    <t>Ostatní práce vyvěšení nebo zavěšení křídel s případným uložením a opětovným zavěšením po provedení stavebních změn dřevěných dveřních, plochy do 2 m2</t>
  </si>
  <si>
    <t>1207207360</t>
  </si>
  <si>
    <t>767662120</t>
  </si>
  <si>
    <t>Montáž mříží pevných, připevněných svařováním</t>
  </si>
  <si>
    <t>-1127731176</t>
  </si>
  <si>
    <t>"14/Z" 0,88*0,65*2+0,89*0,5*3</t>
  </si>
  <si>
    <t>spc767014Z</t>
  </si>
  <si>
    <t>kovaná okenní mříž, vč. povrchové úpravy</t>
  </si>
  <si>
    <t>602992461</t>
  </si>
  <si>
    <t>2,479*1,1 "Přepočtené koeficientem množství</t>
  </si>
  <si>
    <t>767691822</t>
  </si>
  <si>
    <t>Ostatní práce - vyvěšení nebo zavěšení kovových křídel s případným uložením a opětovným zavěšením po provedení stavebních změn dveří, plochy do 2 m2</t>
  </si>
  <si>
    <t>747813632</t>
  </si>
  <si>
    <t>R7681_14_O</t>
  </si>
  <si>
    <t>M+D O14 - plastové sklepní okno s izolačním dvojsklem 900/650 mm, kompletní provedení dle PD (kování bez.tř.RC3, zasklení bez.třída P5A)</t>
  </si>
  <si>
    <t>-943554410</t>
  </si>
  <si>
    <t>R7682_02f_DI</t>
  </si>
  <si>
    <t>M+D DI02f - dveře dřevěné vnitřní plné 800/1970 mm, vč. zámku, kování, zárubně, prahu/lišty a ostatních doplňků, kompletní provedení dle PD</t>
  </si>
  <si>
    <t>1578604297</t>
  </si>
  <si>
    <t>400 - ZTI</t>
  </si>
  <si>
    <t>Úroveň 3:</t>
  </si>
  <si>
    <t>401 - Kanalizace</t>
  </si>
  <si>
    <t>K020 - Vnitřní knalizace</t>
  </si>
  <si>
    <t>K010 - Demontáže potrubí rozřezáním :</t>
  </si>
  <si>
    <t>K020</t>
  </si>
  <si>
    <t>Vnitřní knalizace</t>
  </si>
  <si>
    <t>K020-001</t>
  </si>
  <si>
    <t>Systém HT PVC potrubí včetně tvarovek a pomocného materiálu (agregovanýné ceny potrubí) PVC 40</t>
  </si>
  <si>
    <t>688860005</t>
  </si>
  <si>
    <t>K020-002</t>
  </si>
  <si>
    <t>Systém HT PVC potrubí včetně tvarovek a pomocného materiálu (agregovanýné ceny potrubí) PVC 50</t>
  </si>
  <si>
    <t>-34073338</t>
  </si>
  <si>
    <t>K020-003</t>
  </si>
  <si>
    <t>Systém HT PVC potrubí včetně tvarovek a pomocného materiálu (agregovanýné ceny potrubí) PVC 70</t>
  </si>
  <si>
    <t>-2103005010</t>
  </si>
  <si>
    <t>K020-004</t>
  </si>
  <si>
    <t>Systém HT PVC potrubí včetně tvarovek a pomocného materiálu (agregovanýné ceny potrubí) PVC 100</t>
  </si>
  <si>
    <t>1889255457</t>
  </si>
  <si>
    <t>K020-005</t>
  </si>
  <si>
    <t>Přivzdušńovací ventil 70 (hlavice)</t>
  </si>
  <si>
    <t>ks</t>
  </si>
  <si>
    <t>1943060196</t>
  </si>
  <si>
    <t>K020-006</t>
  </si>
  <si>
    <t>Přivzdušńovací ventil 50 (hlavice)</t>
  </si>
  <si>
    <t>1716797853</t>
  </si>
  <si>
    <t>K020-007</t>
  </si>
  <si>
    <t>Větrávací střešní hlavice do DN 100</t>
  </si>
  <si>
    <t>-297894497</t>
  </si>
  <si>
    <t>K020-008</t>
  </si>
  <si>
    <t>Prostup střěšní konstrukcí</t>
  </si>
  <si>
    <t>761642307</t>
  </si>
  <si>
    <t>K020-009</t>
  </si>
  <si>
    <t>Uzávěra zápach. (sifon) plastový 50</t>
  </si>
  <si>
    <t>-1018219370</t>
  </si>
  <si>
    <t>K020-010</t>
  </si>
  <si>
    <t>Svodné potrubí KG SN4 potrubí včetně kolen, spojek a redukcí KG 100</t>
  </si>
  <si>
    <t>1948334986</t>
  </si>
  <si>
    <t>K020-011</t>
  </si>
  <si>
    <t>Svodné potrubí KG SN4 potrubí včetně kolen, spojek a redukcí KG 125</t>
  </si>
  <si>
    <t>-2020871348</t>
  </si>
  <si>
    <t>K020-012</t>
  </si>
  <si>
    <t>Svodné potrubí KG SN4 potrubí včetně kolen, spojek a redukcí KG 160</t>
  </si>
  <si>
    <t>-380030989</t>
  </si>
  <si>
    <t>K020-013</t>
  </si>
  <si>
    <t>Odbočka 100/100/45°</t>
  </si>
  <si>
    <t>1396802509</t>
  </si>
  <si>
    <t>K020-014</t>
  </si>
  <si>
    <t>Odbočka 125/125/45°</t>
  </si>
  <si>
    <t>459693692</t>
  </si>
  <si>
    <t>K020-015</t>
  </si>
  <si>
    <t>Odbočka 160/160/45°</t>
  </si>
  <si>
    <t>-890400899</t>
  </si>
  <si>
    <t>K020-016</t>
  </si>
  <si>
    <t>Čistící kus 100</t>
  </si>
  <si>
    <t>-1807648538</t>
  </si>
  <si>
    <t>K020-017</t>
  </si>
  <si>
    <t>Čistící kus 125</t>
  </si>
  <si>
    <t>-1566545157</t>
  </si>
  <si>
    <t>K020-018</t>
  </si>
  <si>
    <t>Čistící kus 160</t>
  </si>
  <si>
    <t>-381148066</t>
  </si>
  <si>
    <t>K020-019</t>
  </si>
  <si>
    <t>Liniový odtokový žlab sprchový L=800 mm, s nerez mřížkou a sifonem, plastový</t>
  </si>
  <si>
    <t>-1014759507</t>
  </si>
  <si>
    <t>K020-020</t>
  </si>
  <si>
    <t>Liniový odvodńovací žlab uliční L=1000 mm, plastovýs litinovým roštem, se sifonem</t>
  </si>
  <si>
    <t>852240501</t>
  </si>
  <si>
    <t>K020-021</t>
  </si>
  <si>
    <t>Vpusť podlahová plastová boční 50/70</t>
  </si>
  <si>
    <t>53571006</t>
  </si>
  <si>
    <t>K020-022</t>
  </si>
  <si>
    <t>Přirážka na četnost tvarovek</t>
  </si>
  <si>
    <t>%</t>
  </si>
  <si>
    <t>1294557074</t>
  </si>
  <si>
    <t>K020-023</t>
  </si>
  <si>
    <t>Přirážka na pracnost ve výšce 3,0 m</t>
  </si>
  <si>
    <t>-410500684</t>
  </si>
  <si>
    <t>K020-024</t>
  </si>
  <si>
    <t>Přečerpávací stanice splašků atypická plastová nádrž svařená na místě, 2,0x0,8x1,2 m, tříkomorová, se třemi otevíravými víky, 3x vstup 160, 1x výstup PEØ63, dvě čerpadla s noži, PB: 7,2 m3/h, 21 m</t>
  </si>
  <si>
    <t>1231841167</t>
  </si>
  <si>
    <t>30</t>
  </si>
  <si>
    <t>K020-025</t>
  </si>
  <si>
    <t>Přečerpávací stanice splašků atypická plastová nádrž svařená na místě, 1,3x0,7x1,5 m, jednokomorové, s otevíravými víky, 3x vstup 125, 1x výstup PEØ63, dvě čerpadla s noži, PB: 7,2 m3/h, 21 m</t>
  </si>
  <si>
    <t>645093505</t>
  </si>
  <si>
    <t>31</t>
  </si>
  <si>
    <t>K020-026</t>
  </si>
  <si>
    <t>Přečerpávací stanice splašků atypická plastová nádrž svařená na místě, 1,2x0,7x1,2 m, jednokomorové, s otevíravými víky, 2x vstup 125, 1x výstup PEØ63, čerpadlo s noži, PB: 3,6 m3/h, 21 m</t>
  </si>
  <si>
    <t>1354014315</t>
  </si>
  <si>
    <t>K020-027</t>
  </si>
  <si>
    <t>Mon.PE 100 SDR 11 O63</t>
  </si>
  <si>
    <t>-1098041379</t>
  </si>
  <si>
    <t>K020-028</t>
  </si>
  <si>
    <t>Elektrotvarovka PEO pr.63</t>
  </si>
  <si>
    <t>-394103750</t>
  </si>
  <si>
    <t>34</t>
  </si>
  <si>
    <t>K020-029</t>
  </si>
  <si>
    <t>Objímky do pr.160, příchytky, nosný materiál</t>
  </si>
  <si>
    <t>1553293216</t>
  </si>
  <si>
    <t>35</t>
  </si>
  <si>
    <t>K020-030</t>
  </si>
  <si>
    <t>Přesun hmot (t) do 30m</t>
  </si>
  <si>
    <t>631621579</t>
  </si>
  <si>
    <t>K020-031</t>
  </si>
  <si>
    <t>Zkouška těsnosti dílčího úseku kanalizace 110 až 160 ( do 30 m)</t>
  </si>
  <si>
    <t>-1450218160</t>
  </si>
  <si>
    <t>K020-032</t>
  </si>
  <si>
    <t>Lehké lešení 12 m2 po dobu 30 dnů</t>
  </si>
  <si>
    <t>soub</t>
  </si>
  <si>
    <t>1238150193</t>
  </si>
  <si>
    <t>38</t>
  </si>
  <si>
    <t>K020-033</t>
  </si>
  <si>
    <t>Zkouška těsnosti kanalizace - závěrečný protokol</t>
  </si>
  <si>
    <t>429741782</t>
  </si>
  <si>
    <t>K010</t>
  </si>
  <si>
    <t>Demontáže potrubí rozřezáním :</t>
  </si>
  <si>
    <t>K010-001</t>
  </si>
  <si>
    <t>PVC HT do 70</t>
  </si>
  <si>
    <t>-235847155</t>
  </si>
  <si>
    <t>K010-002</t>
  </si>
  <si>
    <t>PVC HT do 100</t>
  </si>
  <si>
    <t>-1678411077</t>
  </si>
  <si>
    <t>K010-003</t>
  </si>
  <si>
    <t>PVC HT do 125</t>
  </si>
  <si>
    <t>-826603337</t>
  </si>
  <si>
    <t>K010-004</t>
  </si>
  <si>
    <t>Li 125</t>
  </si>
  <si>
    <t>1132269222</t>
  </si>
  <si>
    <t>K010-005</t>
  </si>
  <si>
    <t>KA 400</t>
  </si>
  <si>
    <t>-1060688502</t>
  </si>
  <si>
    <t>402 - Vodovod</t>
  </si>
  <si>
    <t>V060 - Potrubí PE, elektrotvarovky a ostatní:</t>
  </si>
  <si>
    <t>V050 - Tepelněizolační návleky na potrubí z pěnového polyetylenu (lambda=0,065 W/mK):</t>
  </si>
  <si>
    <t>V040 - Potrubí vč.tvarovek, armatury PN 16, t=80°C</t>
  </si>
  <si>
    <t>V030 - Demontáže zařízení :</t>
  </si>
  <si>
    <t>V020 - Zařizovací předměty keramika bílá :</t>
  </si>
  <si>
    <t>V010 - Předstěnové systémy pro zabudování :</t>
  </si>
  <si>
    <t>V060</t>
  </si>
  <si>
    <t>Potrubí PE, elektrotvarovky a ostatní:</t>
  </si>
  <si>
    <t>V060-001</t>
  </si>
  <si>
    <t>Potrubí Mon.PE 100 SDR 11 pr.90</t>
  </si>
  <si>
    <t>1691117216</t>
  </si>
  <si>
    <t>V060-002</t>
  </si>
  <si>
    <t>Potrubí Mon.PE 100 SDR 11 pr.63</t>
  </si>
  <si>
    <t>-691157380</t>
  </si>
  <si>
    <t>V060-003</t>
  </si>
  <si>
    <t>Elektrotvarovka PE - koleno pr.90/90°</t>
  </si>
  <si>
    <t>-1878848762</t>
  </si>
  <si>
    <t>V060-004</t>
  </si>
  <si>
    <t>Elektrotvarovka PE - přechod pr.90/63</t>
  </si>
  <si>
    <t>768883764</t>
  </si>
  <si>
    <t>V060-005</t>
  </si>
  <si>
    <t>Elektrotvarovka PE T - kus pr.63</t>
  </si>
  <si>
    <t>-606745693</t>
  </si>
  <si>
    <t>V060-006</t>
  </si>
  <si>
    <t>Elektrotvarovka PE záslepka pr.63</t>
  </si>
  <si>
    <t>968541930</t>
  </si>
  <si>
    <t>V060-007</t>
  </si>
  <si>
    <t>Elektrotvarovka PE koleno pr.63/90°</t>
  </si>
  <si>
    <t>501116351</t>
  </si>
  <si>
    <t>V060-008</t>
  </si>
  <si>
    <t>Elektrotvarovka PE přechod pr.63 /2"</t>
  </si>
  <si>
    <t>-683158830</t>
  </si>
  <si>
    <t>V060-009</t>
  </si>
  <si>
    <t>Vodoměr 1/2" -1,5 m3/h - sada šroubení,plomba</t>
  </si>
  <si>
    <t>-1357007817</t>
  </si>
  <si>
    <t>V060-010</t>
  </si>
  <si>
    <t>Držák vodoměrné soupravy (pro Q=2,5 m3/h)</t>
  </si>
  <si>
    <t>-2096770488</t>
  </si>
  <si>
    <t>V060-011</t>
  </si>
  <si>
    <t>Držák vodoměrné soupravy (pro Q=6,0 m3/h)</t>
  </si>
  <si>
    <t>-1285243916</t>
  </si>
  <si>
    <t>V060-012</t>
  </si>
  <si>
    <t>Hydrantový systém D25 s tvarově stálou hadicí 30 m, nástěnný, červený, včetně zkoušek</t>
  </si>
  <si>
    <t>-1572544976</t>
  </si>
  <si>
    <t>V060-013</t>
  </si>
  <si>
    <t>Hydrantový systém D25 s tvarově stálou hadicí 30 m, k zabudování, červený, včetně zkoušek</t>
  </si>
  <si>
    <t>-680476556</t>
  </si>
  <si>
    <t>V060-014</t>
  </si>
  <si>
    <t>Velkokapacitní filtr 6/4", 6,9 m3/h (pitná voda)</t>
  </si>
  <si>
    <t>-902802140</t>
  </si>
  <si>
    <t>V060-015</t>
  </si>
  <si>
    <t>Filtrační vložky do filtru</t>
  </si>
  <si>
    <t>420360952</t>
  </si>
  <si>
    <t>V060-016</t>
  </si>
  <si>
    <t>Velkokapacitní filtr 1", 2,9 m3/h (pitná voda)</t>
  </si>
  <si>
    <t>259313986</t>
  </si>
  <si>
    <t>V060-017</t>
  </si>
  <si>
    <t>-2018493606</t>
  </si>
  <si>
    <t>V060-018</t>
  </si>
  <si>
    <t>Filc omotávka</t>
  </si>
  <si>
    <t>-1112045389</t>
  </si>
  <si>
    <t>V060-019</t>
  </si>
  <si>
    <t>Příchytky do 32 (plast)</t>
  </si>
  <si>
    <t>1154674626</t>
  </si>
  <si>
    <t>V060-021</t>
  </si>
  <si>
    <t>Objímky kovové s gumou do pr.20 až 25</t>
  </si>
  <si>
    <t>310792891</t>
  </si>
  <si>
    <t>V060-022</t>
  </si>
  <si>
    <t>Objímky kovové s gumou do pr.32 až 40</t>
  </si>
  <si>
    <t>-387372949</t>
  </si>
  <si>
    <t>V060-023</t>
  </si>
  <si>
    <t>Objímky kovové s gumou do pr.50 až 65</t>
  </si>
  <si>
    <t>-1798436622</t>
  </si>
  <si>
    <t>V060-024</t>
  </si>
  <si>
    <t>Závitové tyče M10 včetně hmoždin a matic</t>
  </si>
  <si>
    <t>-889482407</t>
  </si>
  <si>
    <t>V060-025</t>
  </si>
  <si>
    <t>Montážní nosník 40/60 pozink</t>
  </si>
  <si>
    <t>1337190298</t>
  </si>
  <si>
    <t>V060-026</t>
  </si>
  <si>
    <t>Proplach dílčí částí vodovodu (300 m)</t>
  </si>
  <si>
    <t>-1117890812</t>
  </si>
  <si>
    <t>V060-027</t>
  </si>
  <si>
    <t>Dílčí tlaková zkouška, dílčí protokol o TZ (300 m) (vodou, 12 bar)</t>
  </si>
  <si>
    <t>1496360810</t>
  </si>
  <si>
    <t>V060-028</t>
  </si>
  <si>
    <t>Závěrečná tlaková zkouška, protokol ke kolaudaci (vodou, 12 bar)</t>
  </si>
  <si>
    <t>-240514751</t>
  </si>
  <si>
    <t>V060-029</t>
  </si>
  <si>
    <t>Přesun hmot (t) do 30 m</t>
  </si>
  <si>
    <t>-405893986</t>
  </si>
  <si>
    <t>V060-030</t>
  </si>
  <si>
    <t>Spolupráce s vodohospodářskou společností</t>
  </si>
  <si>
    <t>1828876769</t>
  </si>
  <si>
    <t>V060-033</t>
  </si>
  <si>
    <t>Lehké lešení 18 m po dobu 30 dnů Pomocná konstrukce pro zavěšení čerpadla do studny (konstrukce, závěs)</t>
  </si>
  <si>
    <t>117661335</t>
  </si>
  <si>
    <t>V060-034</t>
  </si>
  <si>
    <t>-701059366</t>
  </si>
  <si>
    <t>V050</t>
  </si>
  <si>
    <t>Tepelněizolační návleky na potrubí z pěnového polyetylenu (lambda=0,065 W/mK):</t>
  </si>
  <si>
    <t>V050-001</t>
  </si>
  <si>
    <t>Izol.návlek.tl.11 pr.20</t>
  </si>
  <si>
    <t>-1689450485</t>
  </si>
  <si>
    <t>V050-002</t>
  </si>
  <si>
    <t>Izol.návlek.tl.11 pr.25</t>
  </si>
  <si>
    <t>195327016</t>
  </si>
  <si>
    <t>V050-003</t>
  </si>
  <si>
    <t>Izol.návlek.tl.11 pr.32</t>
  </si>
  <si>
    <t>1355743460</t>
  </si>
  <si>
    <t>V050-004</t>
  </si>
  <si>
    <t>Izol.návlek.tl.11 pr.40</t>
  </si>
  <si>
    <t>-1566493134</t>
  </si>
  <si>
    <t>V050-005</t>
  </si>
  <si>
    <t>Izol.návlek.tl.11 pr.50</t>
  </si>
  <si>
    <t>1865949934</t>
  </si>
  <si>
    <t>V050-011</t>
  </si>
  <si>
    <t>Izol.návlek.tl.40 pr.64</t>
  </si>
  <si>
    <t>-1587144731</t>
  </si>
  <si>
    <t>"Pod stropem 1.PP</t>
  </si>
  <si>
    <t>"Termoizolační pouzdro na potrubí s hlínkovou fólií (lambda=0,046 W/mK):</t>
  </si>
  <si>
    <t>V050-012</t>
  </si>
  <si>
    <t>Izol.návlek.tl.40 pr.54</t>
  </si>
  <si>
    <t>1557688682</t>
  </si>
  <si>
    <t>V050-013</t>
  </si>
  <si>
    <t>Izol.návlek.tl.40 pr.42</t>
  </si>
  <si>
    <t>-229677618</t>
  </si>
  <si>
    <t>V050-014</t>
  </si>
  <si>
    <t>Izol.návlek.tl.40 pr.35</t>
  </si>
  <si>
    <t>166973671</t>
  </si>
  <si>
    <t>V050-015</t>
  </si>
  <si>
    <t>Izol.návlek.tl.30 pr.28</t>
  </si>
  <si>
    <t>1063867011</t>
  </si>
  <si>
    <t>V050-016</t>
  </si>
  <si>
    <t>Izol.návlek.tl.25 pr.22</t>
  </si>
  <si>
    <t>1907002730</t>
  </si>
  <si>
    <t>V050-021</t>
  </si>
  <si>
    <t xml:space="preserve">Prostup potrubí (do pr.63) požárně dělící konstrukcí </t>
  </si>
  <si>
    <t>-393748111</t>
  </si>
  <si>
    <t>V040</t>
  </si>
  <si>
    <t>Potrubí vč.tvarovek, armatury PN 16, t=80°C</t>
  </si>
  <si>
    <t>V040-001</t>
  </si>
  <si>
    <t>Mon.plast PPR pr.75</t>
  </si>
  <si>
    <t>89563833</t>
  </si>
  <si>
    <t>V040-002</t>
  </si>
  <si>
    <t>Mon.plast PPR pr.63</t>
  </si>
  <si>
    <t>-1407174828</t>
  </si>
  <si>
    <t>V040-003</t>
  </si>
  <si>
    <t>Mon.plast PPR pr.50</t>
  </si>
  <si>
    <t>-2120412263</t>
  </si>
  <si>
    <t>V040-004</t>
  </si>
  <si>
    <t>Mon.plast PPR pr.40</t>
  </si>
  <si>
    <t>-774231333</t>
  </si>
  <si>
    <t>V040-005</t>
  </si>
  <si>
    <t>Mon.plast PPR pr.32</t>
  </si>
  <si>
    <t>-1242014705</t>
  </si>
  <si>
    <t>V040-006</t>
  </si>
  <si>
    <t>Mon.plast PPR pr.25</t>
  </si>
  <si>
    <t>432805564</t>
  </si>
  <si>
    <t>V040-007</t>
  </si>
  <si>
    <t>Mon.plast PPR pr.20</t>
  </si>
  <si>
    <t>92752162</t>
  </si>
  <si>
    <t>V040-008</t>
  </si>
  <si>
    <t>Přirážka na četnost tvarovek :</t>
  </si>
  <si>
    <t>-1157150926</t>
  </si>
  <si>
    <t>V040-009</t>
  </si>
  <si>
    <t>Záv.koh.kul.2"</t>
  </si>
  <si>
    <t>638528529</t>
  </si>
  <si>
    <t>V040-010</t>
  </si>
  <si>
    <t>Záv.koh.kul.6/4"</t>
  </si>
  <si>
    <t>1288884727</t>
  </si>
  <si>
    <t>V040-011</t>
  </si>
  <si>
    <t>Záv.koh.kul.5/4"</t>
  </si>
  <si>
    <t>2106454537</t>
  </si>
  <si>
    <t>V040-012</t>
  </si>
  <si>
    <t>Záv.koh.kul.1"</t>
  </si>
  <si>
    <t>860880532</t>
  </si>
  <si>
    <t>V040-013</t>
  </si>
  <si>
    <t>Záv.koh.kul.3/4"</t>
  </si>
  <si>
    <t>874063211</t>
  </si>
  <si>
    <t>V040-014</t>
  </si>
  <si>
    <t>Záv.koh.kul.1/2"</t>
  </si>
  <si>
    <t>-419221208</t>
  </si>
  <si>
    <t>V040-015</t>
  </si>
  <si>
    <t>Záv.vypouštěcí a napouštěcí kohout 1/2"</t>
  </si>
  <si>
    <t>-1197318640</t>
  </si>
  <si>
    <t>V040-016</t>
  </si>
  <si>
    <t>Záv.koh.kul.výtokový 1/2" (nástěnný, zahradní)</t>
  </si>
  <si>
    <t>-14550761</t>
  </si>
  <si>
    <t>V040-018</t>
  </si>
  <si>
    <t>Záv.zpětný ventil ZV 6/4"</t>
  </si>
  <si>
    <t>921323965</t>
  </si>
  <si>
    <t>V040-019</t>
  </si>
  <si>
    <t>Záv.zpětný ventil ZV 5/4"</t>
  </si>
  <si>
    <t>1443250001</t>
  </si>
  <si>
    <t>V040-020</t>
  </si>
  <si>
    <t>Záv.zpěný ventil ZV 1"</t>
  </si>
  <si>
    <t>1087624114</t>
  </si>
  <si>
    <t>V040-021</t>
  </si>
  <si>
    <t>Záv.zpětný ventil ZV 1/2"</t>
  </si>
  <si>
    <t>-818639517</t>
  </si>
  <si>
    <t>V030</t>
  </si>
  <si>
    <t>Demontáže zařízení :</t>
  </si>
  <si>
    <t>V030-001</t>
  </si>
  <si>
    <t>Demontáž ocel.potrubí vyřezáním do DN 25</t>
  </si>
  <si>
    <t>-212056993</t>
  </si>
  <si>
    <t>V030-002</t>
  </si>
  <si>
    <t>Demontáž ocelového potrubí vyřezáním do DN 50</t>
  </si>
  <si>
    <t>1096485012</t>
  </si>
  <si>
    <t>V030-003</t>
  </si>
  <si>
    <t>Demontáž ocel.potrubí vyřezáním do DN 80</t>
  </si>
  <si>
    <t>1225387949</t>
  </si>
  <si>
    <t>V030-004</t>
  </si>
  <si>
    <t>Demontáž ocel.potrubí vyřezáním do DN 100</t>
  </si>
  <si>
    <t>-93879040</t>
  </si>
  <si>
    <t>V030-005</t>
  </si>
  <si>
    <t>Demontáž armatur do DN 50 (montáží)</t>
  </si>
  <si>
    <t>747704349</t>
  </si>
  <si>
    <t>V030-006</t>
  </si>
  <si>
    <t>Demontáž armatur do DN 25 (montáží)</t>
  </si>
  <si>
    <t>819974960</t>
  </si>
  <si>
    <t>V030-007</t>
  </si>
  <si>
    <t>Demontáž baterie</t>
  </si>
  <si>
    <t>1492349849</t>
  </si>
  <si>
    <t>V030-008</t>
  </si>
  <si>
    <t>Demontáž keramického umyvadla</t>
  </si>
  <si>
    <t>2123143731</t>
  </si>
  <si>
    <t>V030-009</t>
  </si>
  <si>
    <t>Demontáž karamícké WC mísy, pisoáru</t>
  </si>
  <si>
    <t>790840446</t>
  </si>
  <si>
    <t>V030-010</t>
  </si>
  <si>
    <t>Demontáž vany</t>
  </si>
  <si>
    <t>-1120393396</t>
  </si>
  <si>
    <t>V020</t>
  </si>
  <si>
    <t>Zařizovací předměty keramika bílá :</t>
  </si>
  <si>
    <t>V020-001</t>
  </si>
  <si>
    <t>Umyvadlo 600 pro stoj. bat. (oblé, klasické)</t>
  </si>
  <si>
    <t>-2135215114</t>
  </si>
  <si>
    <t>V020-002</t>
  </si>
  <si>
    <t>Umyvádlo malé pro stoján.bat. (umývátko)</t>
  </si>
  <si>
    <t>649878384</t>
  </si>
  <si>
    <t>V020-003</t>
  </si>
  <si>
    <t>Umyvadlo pro tělesně postižené pro stoj.bat.</t>
  </si>
  <si>
    <t>-859408615</t>
  </si>
  <si>
    <t>V020-004</t>
  </si>
  <si>
    <t>Umyvadlo nerezové (pracovní) min.600</t>
  </si>
  <si>
    <t>775640318</t>
  </si>
  <si>
    <t>V020-005</t>
  </si>
  <si>
    <t>Umyvadlo zápustné do skříňky včetně interiérové skříňky</t>
  </si>
  <si>
    <t>-1464701351</t>
  </si>
  <si>
    <t>V020-006</t>
  </si>
  <si>
    <t>Sifon pevný a výpusť clickclack umyvadlová (plast)</t>
  </si>
  <si>
    <t>-827967091</t>
  </si>
  <si>
    <t>V020-007</t>
  </si>
  <si>
    <t>Sifon pevný umyvadlový (plast)</t>
  </si>
  <si>
    <t>-1761255133</t>
  </si>
  <si>
    <t>V020-008</t>
  </si>
  <si>
    <t>Výlevka keramická stojící (pro nástěnnou baterii)</t>
  </si>
  <si>
    <t>2118795737</t>
  </si>
  <si>
    <t>V020-009</t>
  </si>
  <si>
    <t>Plastová mřížka k výlevce</t>
  </si>
  <si>
    <t>-2112713926</t>
  </si>
  <si>
    <t>V020-010</t>
  </si>
  <si>
    <t>WC keramické závěsné</t>
  </si>
  <si>
    <t>71931324</t>
  </si>
  <si>
    <t>V020-011</t>
  </si>
  <si>
    <t>WC keramické závěsné pro tělesně postižené</t>
  </si>
  <si>
    <t>266635498</t>
  </si>
  <si>
    <t>V020-012</t>
  </si>
  <si>
    <t>Připojovací manžeta WC nebo výlevku</t>
  </si>
  <si>
    <t>-1681051935</t>
  </si>
  <si>
    <t>V020-013</t>
  </si>
  <si>
    <t>Připojovací souprava pro WC (nástěnný systém)</t>
  </si>
  <si>
    <t>-1900707428</t>
  </si>
  <si>
    <t>V020-014</t>
  </si>
  <si>
    <t>Deska WC mísy - sedátko</t>
  </si>
  <si>
    <t>543612844</t>
  </si>
  <si>
    <t>V020-015</t>
  </si>
  <si>
    <t>Urinál keram. s infra.senzorem, vni.ventil.-komplet</t>
  </si>
  <si>
    <t>-207859751</t>
  </si>
  <si>
    <t>V020-016</t>
  </si>
  <si>
    <t>Zdroj 24 V a napojení na elektrické rozvody</t>
  </si>
  <si>
    <t>-1664190521</t>
  </si>
  <si>
    <t>V020-0161</t>
  </si>
  <si>
    <t>Beztlaký elektrický ohřívač vody 3,5 kW (průtokový pro umístění nad baterií)</t>
  </si>
  <si>
    <t>-433136849</t>
  </si>
  <si>
    <t>V020-0162</t>
  </si>
  <si>
    <t>Beztlaký elektrický ohřívač vody 2,0 kW, 10 l (pro umístění pod baterií)</t>
  </si>
  <si>
    <t>-931101821</t>
  </si>
  <si>
    <t>V020-017</t>
  </si>
  <si>
    <t>Sprchovací kout 90x90</t>
  </si>
  <si>
    <t>-1618146896</t>
  </si>
  <si>
    <t>V020-019</t>
  </si>
  <si>
    <t>Sprchová vanička plastová 90x90</t>
  </si>
  <si>
    <t>-903491942</t>
  </si>
  <si>
    <t>V020-020</t>
  </si>
  <si>
    <t>Siofon 50 - vanička</t>
  </si>
  <si>
    <t>-270026922</t>
  </si>
  <si>
    <t>V020-021</t>
  </si>
  <si>
    <t>Liniový odtokový žlab sprchový min. L=800 mm s nerez mřížkou a sifonem</t>
  </si>
  <si>
    <t>1821637503</t>
  </si>
  <si>
    <t>V020-022</t>
  </si>
  <si>
    <t>Madlo "invalid" odklopné k WC - nerez, 800 mm</t>
  </si>
  <si>
    <t>1784238265</t>
  </si>
  <si>
    <t>V020-023</t>
  </si>
  <si>
    <t>Madlo "invalid" pevné k WC</t>
  </si>
  <si>
    <t>-321943115</t>
  </si>
  <si>
    <t>V020-024</t>
  </si>
  <si>
    <t>Madlo "invalid" na dveře</t>
  </si>
  <si>
    <t>834773965</t>
  </si>
  <si>
    <t>V020-025</t>
  </si>
  <si>
    <t>Madlo "invalid" na stěnu - nerez, 500 mm</t>
  </si>
  <si>
    <t>1044853014</t>
  </si>
  <si>
    <t>V020-026</t>
  </si>
  <si>
    <t>Sklopené sedátko do sprchy nástěnné</t>
  </si>
  <si>
    <t>-235704694</t>
  </si>
  <si>
    <t>V020-027</t>
  </si>
  <si>
    <t>Nástěnná WC souprava (kartáč+miska) kovová bílá</t>
  </si>
  <si>
    <t>1299196805</t>
  </si>
  <si>
    <t>V020-028</t>
  </si>
  <si>
    <t>Dřez nerez jednoduchý do linky</t>
  </si>
  <si>
    <t>-448419098</t>
  </si>
  <si>
    <t>V020-029</t>
  </si>
  <si>
    <t>Sifon dřezový a k vaničce</t>
  </si>
  <si>
    <t>-826771073</t>
  </si>
  <si>
    <t>V020-030</t>
  </si>
  <si>
    <t>Sifon pračkový a od myčky</t>
  </si>
  <si>
    <t>31679745</t>
  </si>
  <si>
    <t>V020-031</t>
  </si>
  <si>
    <t>Držák toaletního papíru kovový bílý, viz PD</t>
  </si>
  <si>
    <t>225948512</t>
  </si>
  <si>
    <t>V020-032</t>
  </si>
  <si>
    <t>Dávkovač mýdla kovový bílý nástěnný</t>
  </si>
  <si>
    <t>-2133720171</t>
  </si>
  <si>
    <t>V020-032a</t>
  </si>
  <si>
    <t>Nástěnný koš na papírové ručníky kovový bílý</t>
  </si>
  <si>
    <t>-266385416</t>
  </si>
  <si>
    <t>V020-032b</t>
  </si>
  <si>
    <t>Nástěnný zásobník na skládané ručníky kovový bílý</t>
  </si>
  <si>
    <t>993402020</t>
  </si>
  <si>
    <t>V020-032c</t>
  </si>
  <si>
    <t>Nástěnný zásobník hygienických sáčků kovový bílý</t>
  </si>
  <si>
    <t>-918360726</t>
  </si>
  <si>
    <t>V020-033</t>
  </si>
  <si>
    <t>Baterie umyvadlová stojánková</t>
  </si>
  <si>
    <t>157907961</t>
  </si>
  <si>
    <t>V020-034</t>
  </si>
  <si>
    <t>Baterie umyvadlová stojánková s prodloženým raménkem pro imobilní</t>
  </si>
  <si>
    <t>-1199965890</t>
  </si>
  <si>
    <t>V020-035</t>
  </si>
  <si>
    <t>Baterie sprchová nástěnná 1/2"-150 - komplet</t>
  </si>
  <si>
    <t>1431619130</t>
  </si>
  <si>
    <t>V020-036</t>
  </si>
  <si>
    <t>Baterie stojánková dřezová</t>
  </si>
  <si>
    <t>598285586</t>
  </si>
  <si>
    <t>V020-037</t>
  </si>
  <si>
    <t>Bat. nástěnná výlevková se sprch.hadicí a raménkem</t>
  </si>
  <si>
    <t>-513769534</t>
  </si>
  <si>
    <t>V020-0371</t>
  </si>
  <si>
    <t>Baterie umyvadlová stojánková beztlaká</t>
  </si>
  <si>
    <t>-1164222604</t>
  </si>
  <si>
    <t>V020-0372</t>
  </si>
  <si>
    <t>Baterie dřezová stojánková beztlaká</t>
  </si>
  <si>
    <t>2086645523</t>
  </si>
  <si>
    <t>V020-038</t>
  </si>
  <si>
    <t>Roh.výt.vent.1/2" k bateriím a WC</t>
  </si>
  <si>
    <t>-2024769526</t>
  </si>
  <si>
    <t>V020-039</t>
  </si>
  <si>
    <t>Výt.ventil pračkový + hadice</t>
  </si>
  <si>
    <t>314483065</t>
  </si>
  <si>
    <t>V020-040</t>
  </si>
  <si>
    <t>Záslepky 1/2"</t>
  </si>
  <si>
    <t>-140334775</t>
  </si>
  <si>
    <t>V020-041</t>
  </si>
  <si>
    <t>Prodloužení mosazné 1/2"</t>
  </si>
  <si>
    <t>-379306482</t>
  </si>
  <si>
    <t>V020-042</t>
  </si>
  <si>
    <t>Tabulky místností</t>
  </si>
  <si>
    <t>697592268</t>
  </si>
  <si>
    <t>V020-043</t>
  </si>
  <si>
    <t>1954114299</t>
  </si>
  <si>
    <t>V010</t>
  </si>
  <si>
    <t>Předstěnové systémy pro zabudování :</t>
  </si>
  <si>
    <t>V010-001</t>
  </si>
  <si>
    <t>Systém pro závsné WC a bidet duofix</t>
  </si>
  <si>
    <t>-624506557</t>
  </si>
  <si>
    <t>V010-002</t>
  </si>
  <si>
    <t>Tlačítko bílé duální ovládání</t>
  </si>
  <si>
    <t>805430539</t>
  </si>
  <si>
    <t>V010-003</t>
  </si>
  <si>
    <t>Systém pro závěsné WC - HANDICAP do SDK</t>
  </si>
  <si>
    <t>1904831857</t>
  </si>
  <si>
    <t>V010-004</t>
  </si>
  <si>
    <t>-1295030212</t>
  </si>
  <si>
    <t>950 - MOBILIÁŘ</t>
  </si>
  <si>
    <t>OST - Ostatní</t>
  </si>
  <si>
    <t xml:space="preserve">    MI - Mobiliář</t>
  </si>
  <si>
    <t>OST</t>
  </si>
  <si>
    <t>Ostatní</t>
  </si>
  <si>
    <t>MI</t>
  </si>
  <si>
    <t>Mobiliář</t>
  </si>
  <si>
    <t>01M</t>
  </si>
  <si>
    <t>M+D litinová lavička s opěradlem a područkami, kompletní provedení dle PD vč. kotvení</t>
  </si>
  <si>
    <t>262144</t>
  </si>
  <si>
    <t>-1080414542</t>
  </si>
  <si>
    <t>02M</t>
  </si>
  <si>
    <t>M+D litinový odpadkový koš, kompletní provedení dle PD vč. kotvení</t>
  </si>
  <si>
    <t>1009084640</t>
  </si>
  <si>
    <t>03M</t>
  </si>
  <si>
    <t>M+D stojan na tři kola litinový, kompletní provedení dle PD, vč. kotvení</t>
  </si>
  <si>
    <t>1585073431</t>
  </si>
  <si>
    <t>04M</t>
  </si>
  <si>
    <t>M+D pult odbavovacího místa s podávacím mechanismem, kompletní provedení dle PD, vč. kotvení</t>
  </si>
  <si>
    <t>-1341786914</t>
  </si>
  <si>
    <t>05M</t>
  </si>
  <si>
    <t>M+D držák na kola na zed, kompletní provedení dle PD položka čílso 05/M, vč. kotvení</t>
  </si>
  <si>
    <t>-803553520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</si>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</sst>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28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28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28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28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28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TENDR_D1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OPAVA ZÁPAD ON - REVITALIZACE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Opava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23. 7. 2020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SPRÁVA ŽELEZNIČNÍ DOPRAVNÍ  CESTY, s.o.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KOHL Architekti,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28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7"/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ROUND(AG56+AG57+AG58+AG61,2)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80</v>
      </c>
      <c r="AR55" s="120"/>
      <c r="AS55" s="121">
        <f>ROUND(AS56+AS57+AS58+AS61,2)</f>
        <v>0</v>
      </c>
      <c r="AT55" s="122">
        <f>ROUND(SUM(AV55:AW55),2)</f>
        <v>0</v>
      </c>
      <c r="AU55" s="123">
        <f>ROUND(AU56+AU57+AU58+AU61,5)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ROUND(AZ56+AZ57+AZ58+AZ61,2)</f>
        <v>0</v>
      </c>
      <c r="BA55" s="122">
        <f>ROUND(BA56+BA57+BA58+BA61,2)</f>
        <v>0</v>
      </c>
      <c r="BB55" s="122">
        <f>ROUND(BB56+BB57+BB58+BB61,2)</f>
        <v>0</v>
      </c>
      <c r="BC55" s="122">
        <f>ROUND(BC56+BC57+BC58+BC61,2)</f>
        <v>0</v>
      </c>
      <c r="BD55" s="124">
        <f>ROUND(BD56+BD57+BD58+BD61,2)</f>
        <v>0</v>
      </c>
      <c r="BE55" s="7"/>
      <c r="BS55" s="125" t="s">
        <v>73</v>
      </c>
      <c r="BT55" s="125" t="s">
        <v>81</v>
      </c>
      <c r="BV55" s="125" t="s">
        <v>76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4" customFormat="1" ht="16.5" customHeight="1">
      <c r="A56" s="126" t="s">
        <v>84</v>
      </c>
      <c r="B56" s="65"/>
      <c r="C56" s="127"/>
      <c r="D56" s="127"/>
      <c r="E56" s="128" t="s">
        <v>78</v>
      </c>
      <c r="F56" s="128"/>
      <c r="G56" s="128"/>
      <c r="H56" s="128"/>
      <c r="I56" s="128"/>
      <c r="J56" s="127"/>
      <c r="K56" s="128" t="s">
        <v>79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01 - VÝPRAVNÍ BUDOVA'!J30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85</v>
      </c>
      <c r="AR56" s="67"/>
      <c r="AS56" s="131">
        <v>0</v>
      </c>
      <c r="AT56" s="132">
        <f>ROUND(SUM(AV56:AW56),2)</f>
        <v>0</v>
      </c>
      <c r="AU56" s="133">
        <f>'SO 01 - VÝPRAVNÍ BUDOVA'!P110</f>
        <v>0</v>
      </c>
      <c r="AV56" s="132">
        <f>'SO 01 - VÝPRAVNÍ BUDOVA'!J33</f>
        <v>0</v>
      </c>
      <c r="AW56" s="132">
        <f>'SO 01 - VÝPRAVNÍ BUDOVA'!J34</f>
        <v>0</v>
      </c>
      <c r="AX56" s="132">
        <f>'SO 01 - VÝPRAVNÍ BUDOVA'!J35</f>
        <v>0</v>
      </c>
      <c r="AY56" s="132">
        <f>'SO 01 - VÝPRAVNÍ BUDOVA'!J36</f>
        <v>0</v>
      </c>
      <c r="AZ56" s="132">
        <f>'SO 01 - VÝPRAVNÍ BUDOVA'!F33</f>
        <v>0</v>
      </c>
      <c r="BA56" s="132">
        <f>'SO 01 - VÝPRAVNÍ BUDOVA'!F34</f>
        <v>0</v>
      </c>
      <c r="BB56" s="132">
        <f>'SO 01 - VÝPRAVNÍ BUDOVA'!F35</f>
        <v>0</v>
      </c>
      <c r="BC56" s="132">
        <f>'SO 01 - VÝPRAVNÍ BUDOVA'!F36</f>
        <v>0</v>
      </c>
      <c r="BD56" s="134">
        <f>'SO 01 - VÝPRAVNÍ BUDOVA'!F37</f>
        <v>0</v>
      </c>
      <c r="BE56" s="4"/>
      <c r="BT56" s="135" t="s">
        <v>83</v>
      </c>
      <c r="BU56" s="135" t="s">
        <v>86</v>
      </c>
      <c r="BV56" s="135" t="s">
        <v>76</v>
      </c>
      <c r="BW56" s="135" t="s">
        <v>82</v>
      </c>
      <c r="BX56" s="135" t="s">
        <v>5</v>
      </c>
      <c r="CL56" s="135" t="s">
        <v>19</v>
      </c>
      <c r="CM56" s="135" t="s">
        <v>83</v>
      </c>
    </row>
    <row r="57" s="4" customFormat="1" ht="16.5" customHeight="1">
      <c r="A57" s="126" t="s">
        <v>84</v>
      </c>
      <c r="B57" s="65"/>
      <c r="C57" s="127"/>
      <c r="D57" s="127"/>
      <c r="E57" s="128" t="s">
        <v>87</v>
      </c>
      <c r="F57" s="128"/>
      <c r="G57" s="128"/>
      <c r="H57" s="128"/>
      <c r="I57" s="128"/>
      <c r="J57" s="127"/>
      <c r="K57" s="128" t="s">
        <v>88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'110 - Stavba 1.PP'!J32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85</v>
      </c>
      <c r="AR57" s="67"/>
      <c r="AS57" s="131">
        <v>0</v>
      </c>
      <c r="AT57" s="132">
        <f>ROUND(SUM(AV57:AW57),2)</f>
        <v>0</v>
      </c>
      <c r="AU57" s="133">
        <f>'110 - Stavba 1.PP'!P96</f>
        <v>0</v>
      </c>
      <c r="AV57" s="132">
        <f>'110 - Stavba 1.PP'!J35</f>
        <v>0</v>
      </c>
      <c r="AW57" s="132">
        <f>'110 - Stavba 1.PP'!J36</f>
        <v>0</v>
      </c>
      <c r="AX57" s="132">
        <f>'110 - Stavba 1.PP'!J37</f>
        <v>0</v>
      </c>
      <c r="AY57" s="132">
        <f>'110 - Stavba 1.PP'!J38</f>
        <v>0</v>
      </c>
      <c r="AZ57" s="132">
        <f>'110 - Stavba 1.PP'!F35</f>
        <v>0</v>
      </c>
      <c r="BA57" s="132">
        <f>'110 - Stavba 1.PP'!F36</f>
        <v>0</v>
      </c>
      <c r="BB57" s="132">
        <f>'110 - Stavba 1.PP'!F37</f>
        <v>0</v>
      </c>
      <c r="BC57" s="132">
        <f>'110 - Stavba 1.PP'!F38</f>
        <v>0</v>
      </c>
      <c r="BD57" s="134">
        <f>'110 - Stavba 1.PP'!F39</f>
        <v>0</v>
      </c>
      <c r="BE57" s="4"/>
      <c r="BT57" s="135" t="s">
        <v>83</v>
      </c>
      <c r="BV57" s="135" t="s">
        <v>76</v>
      </c>
      <c r="BW57" s="135" t="s">
        <v>89</v>
      </c>
      <c r="BX57" s="135" t="s">
        <v>82</v>
      </c>
      <c r="CL57" s="135" t="s">
        <v>28</v>
      </c>
    </row>
    <row r="58" s="4" customFormat="1" ht="16.5" customHeight="1">
      <c r="A58" s="4"/>
      <c r="B58" s="65"/>
      <c r="C58" s="127"/>
      <c r="D58" s="127"/>
      <c r="E58" s="128" t="s">
        <v>90</v>
      </c>
      <c r="F58" s="128"/>
      <c r="G58" s="128"/>
      <c r="H58" s="128"/>
      <c r="I58" s="128"/>
      <c r="J58" s="127"/>
      <c r="K58" s="128" t="s">
        <v>91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36">
        <f>ROUND(SUM(AG59:AG60),2)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85</v>
      </c>
      <c r="AR58" s="67"/>
      <c r="AS58" s="131">
        <f>ROUND(SUM(AS59:AS60),2)</f>
        <v>0</v>
      </c>
      <c r="AT58" s="132">
        <f>ROUND(SUM(AV58:AW58),2)</f>
        <v>0</v>
      </c>
      <c r="AU58" s="133">
        <f>ROUND(SUM(AU59:AU60),5)</f>
        <v>0</v>
      </c>
      <c r="AV58" s="132">
        <f>ROUND(AZ58*L29,2)</f>
        <v>0</v>
      </c>
      <c r="AW58" s="132">
        <f>ROUND(BA58*L30,2)</f>
        <v>0</v>
      </c>
      <c r="AX58" s="132">
        <f>ROUND(BB58*L29,2)</f>
        <v>0</v>
      </c>
      <c r="AY58" s="132">
        <f>ROUND(BC58*L30,2)</f>
        <v>0</v>
      </c>
      <c r="AZ58" s="132">
        <f>ROUND(SUM(AZ59:AZ60),2)</f>
        <v>0</v>
      </c>
      <c r="BA58" s="132">
        <f>ROUND(SUM(BA59:BA60),2)</f>
        <v>0</v>
      </c>
      <c r="BB58" s="132">
        <f>ROUND(SUM(BB59:BB60),2)</f>
        <v>0</v>
      </c>
      <c r="BC58" s="132">
        <f>ROUND(SUM(BC59:BC60),2)</f>
        <v>0</v>
      </c>
      <c r="BD58" s="134">
        <f>ROUND(SUM(BD59:BD60),2)</f>
        <v>0</v>
      </c>
      <c r="BE58" s="4"/>
      <c r="BS58" s="135" t="s">
        <v>73</v>
      </c>
      <c r="BT58" s="135" t="s">
        <v>83</v>
      </c>
      <c r="BU58" s="135" t="s">
        <v>75</v>
      </c>
      <c r="BV58" s="135" t="s">
        <v>76</v>
      </c>
      <c r="BW58" s="135" t="s">
        <v>92</v>
      </c>
      <c r="BX58" s="135" t="s">
        <v>82</v>
      </c>
      <c r="CL58" s="135" t="s">
        <v>28</v>
      </c>
    </row>
    <row r="59" s="4" customFormat="1" ht="16.5" customHeight="1">
      <c r="A59" s="126" t="s">
        <v>84</v>
      </c>
      <c r="B59" s="65"/>
      <c r="C59" s="127"/>
      <c r="D59" s="127"/>
      <c r="E59" s="127"/>
      <c r="F59" s="128" t="s">
        <v>93</v>
      </c>
      <c r="G59" s="128"/>
      <c r="H59" s="128"/>
      <c r="I59" s="128"/>
      <c r="J59" s="128"/>
      <c r="K59" s="127"/>
      <c r="L59" s="128" t="s">
        <v>94</v>
      </c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29">
        <f>'401 - Kanalizace'!J34</f>
        <v>0</v>
      </c>
      <c r="AH59" s="127"/>
      <c r="AI59" s="127"/>
      <c r="AJ59" s="127"/>
      <c r="AK59" s="127"/>
      <c r="AL59" s="127"/>
      <c r="AM59" s="127"/>
      <c r="AN59" s="129">
        <f>SUM(AG59,AT59)</f>
        <v>0</v>
      </c>
      <c r="AO59" s="127"/>
      <c r="AP59" s="127"/>
      <c r="AQ59" s="130" t="s">
        <v>85</v>
      </c>
      <c r="AR59" s="67"/>
      <c r="AS59" s="131">
        <v>0</v>
      </c>
      <c r="AT59" s="132">
        <f>ROUND(SUM(AV59:AW59),2)</f>
        <v>0</v>
      </c>
      <c r="AU59" s="133">
        <f>'401 - Kanalizace'!P93</f>
        <v>0</v>
      </c>
      <c r="AV59" s="132">
        <f>'401 - Kanalizace'!J37</f>
        <v>0</v>
      </c>
      <c r="AW59" s="132">
        <f>'401 - Kanalizace'!J38</f>
        <v>0</v>
      </c>
      <c r="AX59" s="132">
        <f>'401 - Kanalizace'!J39</f>
        <v>0</v>
      </c>
      <c r="AY59" s="132">
        <f>'401 - Kanalizace'!J40</f>
        <v>0</v>
      </c>
      <c r="AZ59" s="132">
        <f>'401 - Kanalizace'!F37</f>
        <v>0</v>
      </c>
      <c r="BA59" s="132">
        <f>'401 - Kanalizace'!F38</f>
        <v>0</v>
      </c>
      <c r="BB59" s="132">
        <f>'401 - Kanalizace'!F39</f>
        <v>0</v>
      </c>
      <c r="BC59" s="132">
        <f>'401 - Kanalizace'!F40</f>
        <v>0</v>
      </c>
      <c r="BD59" s="134">
        <f>'401 - Kanalizace'!F41</f>
        <v>0</v>
      </c>
      <c r="BE59" s="4"/>
      <c r="BT59" s="135" t="s">
        <v>95</v>
      </c>
      <c r="BV59" s="135" t="s">
        <v>76</v>
      </c>
      <c r="BW59" s="135" t="s">
        <v>96</v>
      </c>
      <c r="BX59" s="135" t="s">
        <v>92</v>
      </c>
      <c r="CL59" s="135" t="s">
        <v>28</v>
      </c>
    </row>
    <row r="60" s="4" customFormat="1" ht="16.5" customHeight="1">
      <c r="A60" s="126" t="s">
        <v>84</v>
      </c>
      <c r="B60" s="65"/>
      <c r="C60" s="127"/>
      <c r="D60" s="127"/>
      <c r="E60" s="127"/>
      <c r="F60" s="128" t="s">
        <v>97</v>
      </c>
      <c r="G60" s="128"/>
      <c r="H60" s="128"/>
      <c r="I60" s="128"/>
      <c r="J60" s="128"/>
      <c r="K60" s="127"/>
      <c r="L60" s="128" t="s">
        <v>98</v>
      </c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'402 - Vodovod'!J34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85</v>
      </c>
      <c r="AR60" s="67"/>
      <c r="AS60" s="131">
        <v>0</v>
      </c>
      <c r="AT60" s="132">
        <f>ROUND(SUM(AV60:AW60),2)</f>
        <v>0</v>
      </c>
      <c r="AU60" s="133">
        <f>'402 - Vodovod'!P97</f>
        <v>0</v>
      </c>
      <c r="AV60" s="132">
        <f>'402 - Vodovod'!J37</f>
        <v>0</v>
      </c>
      <c r="AW60" s="132">
        <f>'402 - Vodovod'!J38</f>
        <v>0</v>
      </c>
      <c r="AX60" s="132">
        <f>'402 - Vodovod'!J39</f>
        <v>0</v>
      </c>
      <c r="AY60" s="132">
        <f>'402 - Vodovod'!J40</f>
        <v>0</v>
      </c>
      <c r="AZ60" s="132">
        <f>'402 - Vodovod'!F37</f>
        <v>0</v>
      </c>
      <c r="BA60" s="132">
        <f>'402 - Vodovod'!F38</f>
        <v>0</v>
      </c>
      <c r="BB60" s="132">
        <f>'402 - Vodovod'!F39</f>
        <v>0</v>
      </c>
      <c r="BC60" s="132">
        <f>'402 - Vodovod'!F40</f>
        <v>0</v>
      </c>
      <c r="BD60" s="134">
        <f>'402 - Vodovod'!F41</f>
        <v>0</v>
      </c>
      <c r="BE60" s="4"/>
      <c r="BT60" s="135" t="s">
        <v>95</v>
      </c>
      <c r="BV60" s="135" t="s">
        <v>76</v>
      </c>
      <c r="BW60" s="135" t="s">
        <v>99</v>
      </c>
      <c r="BX60" s="135" t="s">
        <v>92</v>
      </c>
      <c r="CL60" s="135" t="s">
        <v>28</v>
      </c>
    </row>
    <row r="61" s="4" customFormat="1" ht="16.5" customHeight="1">
      <c r="A61" s="126" t="s">
        <v>84</v>
      </c>
      <c r="B61" s="65"/>
      <c r="C61" s="127"/>
      <c r="D61" s="127"/>
      <c r="E61" s="128" t="s">
        <v>100</v>
      </c>
      <c r="F61" s="128"/>
      <c r="G61" s="128"/>
      <c r="H61" s="128"/>
      <c r="I61" s="128"/>
      <c r="J61" s="127"/>
      <c r="K61" s="128" t="s">
        <v>101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'950 - MOBILIÁŘ'!J32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85</v>
      </c>
      <c r="AR61" s="67"/>
      <c r="AS61" s="137">
        <v>0</v>
      </c>
      <c r="AT61" s="138">
        <f>ROUND(SUM(AV61:AW61),2)</f>
        <v>0</v>
      </c>
      <c r="AU61" s="139">
        <f>'950 - MOBILIÁŘ'!P87</f>
        <v>0</v>
      </c>
      <c r="AV61" s="138">
        <f>'950 - MOBILIÁŘ'!J35</f>
        <v>0</v>
      </c>
      <c r="AW61" s="138">
        <f>'950 - MOBILIÁŘ'!J36</f>
        <v>0</v>
      </c>
      <c r="AX61" s="138">
        <f>'950 - MOBILIÁŘ'!J37</f>
        <v>0</v>
      </c>
      <c r="AY61" s="138">
        <f>'950 - MOBILIÁŘ'!J38</f>
        <v>0</v>
      </c>
      <c r="AZ61" s="138">
        <f>'950 - MOBILIÁŘ'!F35</f>
        <v>0</v>
      </c>
      <c r="BA61" s="138">
        <f>'950 - MOBILIÁŘ'!F36</f>
        <v>0</v>
      </c>
      <c r="BB61" s="138">
        <f>'950 - MOBILIÁŘ'!F37</f>
        <v>0</v>
      </c>
      <c r="BC61" s="138">
        <f>'950 - MOBILIÁŘ'!F38</f>
        <v>0</v>
      </c>
      <c r="BD61" s="140">
        <f>'950 - MOBILIÁŘ'!F39</f>
        <v>0</v>
      </c>
      <c r="BE61" s="4"/>
      <c r="BT61" s="135" t="s">
        <v>83</v>
      </c>
      <c r="BV61" s="135" t="s">
        <v>76</v>
      </c>
      <c r="BW61" s="135" t="s">
        <v>102</v>
      </c>
      <c r="BX61" s="135" t="s">
        <v>82</v>
      </c>
      <c r="CL61" s="135" t="s">
        <v>28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70bR7UNJmHe+6nbg9uKUyNBVR/3wjnonoKuqIQ1a8LU2gWLruLTpJdSD44mvRe9Qniqm23C9CXP0vASStljN3g==" hashValue="NwUBZQU4dkxdswQ9N6UUtCNV+CnG17IPEaL77ovkZfbY3wz74wsmLvUH3E3+qInHlHr6iDqHX2aYrJElsqcFdA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F59:J59"/>
    <mergeCell ref="L59:AF59"/>
    <mergeCell ref="AN60:AP60"/>
    <mergeCell ref="AG60:AM60"/>
    <mergeCell ref="F60:J60"/>
    <mergeCell ref="L60:AF60"/>
    <mergeCell ref="AN61:AP61"/>
    <mergeCell ref="AG61:AM61"/>
    <mergeCell ref="E61:I61"/>
    <mergeCell ref="K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VÝPRAVNÍ BUDOVA'!C2" display="/"/>
    <hyperlink ref="A57" location="'110 - Stavba 1.PP'!C2" display="/"/>
    <hyperlink ref="A59" location="'401 - Kanalizace'!C2" display="/"/>
    <hyperlink ref="A60" location="'402 - Vodovod'!C2" display="/"/>
    <hyperlink ref="A61" location="'950 - MOBILIÁŘ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OPAVA ZÁPAD ON - REVITALIZACE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104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105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5" t="s">
        <v>19</v>
      </c>
      <c r="G11" s="40"/>
      <c r="H11" s="40"/>
      <c r="I11" s="145" t="s">
        <v>20</v>
      </c>
      <c r="J11" s="135" t="s">
        <v>28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22</v>
      </c>
      <c r="E12" s="40"/>
      <c r="F12" s="135" t="s">
        <v>23</v>
      </c>
      <c r="G12" s="40"/>
      <c r="H12" s="40"/>
      <c r="I12" s="145" t="s">
        <v>24</v>
      </c>
      <c r="J12" s="149" t="str">
        <f>'Rekapitulace stavby'!AN8</f>
        <v>23. 7. 2020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26</v>
      </c>
      <c r="E14" s="40"/>
      <c r="F14" s="40"/>
      <c r="G14" s="40"/>
      <c r="H14" s="40"/>
      <c r="I14" s="145" t="s">
        <v>27</v>
      </c>
      <c r="J14" s="135" t="s">
        <v>28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29</v>
      </c>
      <c r="F15" s="40"/>
      <c r="G15" s="40"/>
      <c r="H15" s="40"/>
      <c r="I15" s="145" t="s">
        <v>30</v>
      </c>
      <c r="J15" s="135" t="s">
        <v>28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31</v>
      </c>
      <c r="E17" s="40"/>
      <c r="F17" s="40"/>
      <c r="G17" s="40"/>
      <c r="H17" s="40"/>
      <c r="I17" s="145" t="s">
        <v>27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5" t="s">
        <v>30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33</v>
      </c>
      <c r="E20" s="40"/>
      <c r="F20" s="40"/>
      <c r="G20" s="40"/>
      <c r="H20" s="40"/>
      <c r="I20" s="145" t="s">
        <v>27</v>
      </c>
      <c r="J20" s="135" t="s">
        <v>28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34</v>
      </c>
      <c r="F21" s="40"/>
      <c r="G21" s="40"/>
      <c r="H21" s="40"/>
      <c r="I21" s="145" t="s">
        <v>30</v>
      </c>
      <c r="J21" s="135" t="s">
        <v>28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36</v>
      </c>
      <c r="E23" s="40"/>
      <c r="F23" s="40"/>
      <c r="G23" s="40"/>
      <c r="H23" s="40"/>
      <c r="I23" s="145" t="s">
        <v>27</v>
      </c>
      <c r="J23" s="135" t="s">
        <v>28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37</v>
      </c>
      <c r="F24" s="40"/>
      <c r="G24" s="40"/>
      <c r="H24" s="40"/>
      <c r="I24" s="145" t="s">
        <v>30</v>
      </c>
      <c r="J24" s="135" t="s">
        <v>28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38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83.25" customHeight="1">
      <c r="A27" s="150"/>
      <c r="B27" s="151"/>
      <c r="C27" s="150"/>
      <c r="D27" s="150"/>
      <c r="E27" s="152" t="s">
        <v>39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40</v>
      </c>
      <c r="E30" s="40"/>
      <c r="F30" s="40"/>
      <c r="G30" s="40"/>
      <c r="H30" s="40"/>
      <c r="I30" s="40"/>
      <c r="J30" s="156">
        <f>ROUND(J110,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42</v>
      </c>
      <c r="G32" s="40"/>
      <c r="H32" s="40"/>
      <c r="I32" s="157" t="s">
        <v>41</v>
      </c>
      <c r="J32" s="157" t="s">
        <v>43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8" t="s">
        <v>44</v>
      </c>
      <c r="E33" s="145" t="s">
        <v>45</v>
      </c>
      <c r="F33" s="159">
        <f>ROUND((SUM(BE110:BE1844)),  2)</f>
        <v>0</v>
      </c>
      <c r="G33" s="40"/>
      <c r="H33" s="40"/>
      <c r="I33" s="160">
        <v>0.20999999999999999</v>
      </c>
      <c r="J33" s="159">
        <f>ROUND(((SUM(BE110:BE1844))*I33),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5" t="s">
        <v>46</v>
      </c>
      <c r="F34" s="159">
        <f>ROUND((SUM(BF110:BF1844)),  2)</f>
        <v>0</v>
      </c>
      <c r="G34" s="40"/>
      <c r="H34" s="40"/>
      <c r="I34" s="160">
        <v>0.14999999999999999</v>
      </c>
      <c r="J34" s="159">
        <f>ROUND(((SUM(BF110:BF1844))*I34),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5" t="s">
        <v>47</v>
      </c>
      <c r="F35" s="159">
        <f>ROUND((SUM(BG110:BG1844)),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48</v>
      </c>
      <c r="F36" s="159">
        <f>ROUND((SUM(BH110:BH1844)),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49</v>
      </c>
      <c r="F37" s="159">
        <f>ROUND((SUM(BI110:BI1844)),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50</v>
      </c>
      <c r="E39" s="163"/>
      <c r="F39" s="163"/>
      <c r="G39" s="164" t="s">
        <v>51</v>
      </c>
      <c r="H39" s="165" t="s">
        <v>52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OPAVA ZÁPAD ON - REVITALIZACE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VÝPRAVNÍ BUDOVA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Opava</v>
      </c>
      <c r="G52" s="42"/>
      <c r="H52" s="42"/>
      <c r="I52" s="34" t="s">
        <v>24</v>
      </c>
      <c r="J52" s="74" t="str">
        <f>IF(J12="","",J12)</f>
        <v>23. 7. 2020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 xml:space="preserve">SPRÁVA ŽELEZNIČNÍ DOPRAVNÍ  CESTY, s.o.</v>
      </c>
      <c r="G54" s="42"/>
      <c r="H54" s="42"/>
      <c r="I54" s="34" t="s">
        <v>33</v>
      </c>
      <c r="J54" s="38" t="str">
        <f>E21</f>
        <v>KOHL Architekti, s.r.o.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4"/>
      <c r="J57" s="175" t="s">
        <v>108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72</v>
      </c>
      <c r="D59" s="42"/>
      <c r="E59" s="42"/>
      <c r="F59" s="42"/>
      <c r="G59" s="42"/>
      <c r="H59" s="42"/>
      <c r="I59" s="42"/>
      <c r="J59" s="104">
        <f>J110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7"/>
      <c r="C60" s="178"/>
      <c r="D60" s="179" t="s">
        <v>110</v>
      </c>
      <c r="E60" s="180"/>
      <c r="F60" s="180"/>
      <c r="G60" s="180"/>
      <c r="H60" s="180"/>
      <c r="I60" s="180"/>
      <c r="J60" s="181">
        <f>J111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7"/>
      <c r="D61" s="184" t="s">
        <v>111</v>
      </c>
      <c r="E61" s="185"/>
      <c r="F61" s="185"/>
      <c r="G61" s="185"/>
      <c r="H61" s="185"/>
      <c r="I61" s="185"/>
      <c r="J61" s="186">
        <f>J112</f>
        <v>0</v>
      </c>
      <c r="K61" s="127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7"/>
      <c r="D62" s="184" t="s">
        <v>112</v>
      </c>
      <c r="E62" s="185"/>
      <c r="F62" s="185"/>
      <c r="G62" s="185"/>
      <c r="H62" s="185"/>
      <c r="I62" s="185"/>
      <c r="J62" s="186">
        <f>J150</f>
        <v>0</v>
      </c>
      <c r="K62" s="127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7"/>
      <c r="D63" s="184" t="s">
        <v>113</v>
      </c>
      <c r="E63" s="185"/>
      <c r="F63" s="185"/>
      <c r="G63" s="185"/>
      <c r="H63" s="185"/>
      <c r="I63" s="185"/>
      <c r="J63" s="186">
        <f>J154</f>
        <v>0</v>
      </c>
      <c r="K63" s="127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7"/>
      <c r="D64" s="184" t="s">
        <v>114</v>
      </c>
      <c r="E64" s="185"/>
      <c r="F64" s="185"/>
      <c r="G64" s="185"/>
      <c r="H64" s="185"/>
      <c r="I64" s="185"/>
      <c r="J64" s="186">
        <f>J230</f>
        <v>0</v>
      </c>
      <c r="K64" s="127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7"/>
      <c r="D65" s="184" t="s">
        <v>115</v>
      </c>
      <c r="E65" s="185"/>
      <c r="F65" s="185"/>
      <c r="G65" s="185"/>
      <c r="H65" s="185"/>
      <c r="I65" s="185"/>
      <c r="J65" s="186">
        <f>J340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116</v>
      </c>
      <c r="E66" s="185"/>
      <c r="F66" s="185"/>
      <c r="G66" s="185"/>
      <c r="H66" s="185"/>
      <c r="I66" s="185"/>
      <c r="J66" s="186">
        <f>J663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7"/>
      <c r="D67" s="184" t="s">
        <v>117</v>
      </c>
      <c r="E67" s="185"/>
      <c r="F67" s="185"/>
      <c r="G67" s="185"/>
      <c r="H67" s="185"/>
      <c r="I67" s="185"/>
      <c r="J67" s="186">
        <f>J919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118</v>
      </c>
      <c r="E68" s="185"/>
      <c r="F68" s="185"/>
      <c r="G68" s="185"/>
      <c r="H68" s="185"/>
      <c r="I68" s="185"/>
      <c r="J68" s="186">
        <f>J960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119</v>
      </c>
      <c r="E69" s="185"/>
      <c r="F69" s="185"/>
      <c r="G69" s="185"/>
      <c r="H69" s="185"/>
      <c r="I69" s="185"/>
      <c r="J69" s="186">
        <f>J976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120</v>
      </c>
      <c r="E70" s="180"/>
      <c r="F70" s="180"/>
      <c r="G70" s="180"/>
      <c r="H70" s="180"/>
      <c r="I70" s="180"/>
      <c r="J70" s="181">
        <f>J979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3"/>
      <c r="C71" s="127"/>
      <c r="D71" s="184" t="s">
        <v>121</v>
      </c>
      <c r="E71" s="185"/>
      <c r="F71" s="185"/>
      <c r="G71" s="185"/>
      <c r="H71" s="185"/>
      <c r="I71" s="185"/>
      <c r="J71" s="186">
        <f>J980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122</v>
      </c>
      <c r="E72" s="185"/>
      <c r="F72" s="185"/>
      <c r="G72" s="185"/>
      <c r="H72" s="185"/>
      <c r="I72" s="185"/>
      <c r="J72" s="186">
        <f>J1002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123</v>
      </c>
      <c r="E73" s="185"/>
      <c r="F73" s="185"/>
      <c r="G73" s="185"/>
      <c r="H73" s="185"/>
      <c r="I73" s="185"/>
      <c r="J73" s="186">
        <f>J1025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124</v>
      </c>
      <c r="E74" s="185"/>
      <c r="F74" s="185"/>
      <c r="G74" s="185"/>
      <c r="H74" s="185"/>
      <c r="I74" s="185"/>
      <c r="J74" s="186">
        <f>J1109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7"/>
      <c r="D75" s="184" t="s">
        <v>125</v>
      </c>
      <c r="E75" s="185"/>
      <c r="F75" s="185"/>
      <c r="G75" s="185"/>
      <c r="H75" s="185"/>
      <c r="I75" s="185"/>
      <c r="J75" s="186">
        <f>J1203</f>
        <v>0</v>
      </c>
      <c r="K75" s="127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7"/>
      <c r="D76" s="184" t="s">
        <v>126</v>
      </c>
      <c r="E76" s="185"/>
      <c r="F76" s="185"/>
      <c r="G76" s="185"/>
      <c r="H76" s="185"/>
      <c r="I76" s="185"/>
      <c r="J76" s="186">
        <f>J1305</f>
        <v>0</v>
      </c>
      <c r="K76" s="127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7"/>
      <c r="D77" s="184" t="s">
        <v>127</v>
      </c>
      <c r="E77" s="185"/>
      <c r="F77" s="185"/>
      <c r="G77" s="185"/>
      <c r="H77" s="185"/>
      <c r="I77" s="185"/>
      <c r="J77" s="186">
        <f>J1372</f>
        <v>0</v>
      </c>
      <c r="K77" s="127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7"/>
      <c r="D78" s="184" t="s">
        <v>128</v>
      </c>
      <c r="E78" s="185"/>
      <c r="F78" s="185"/>
      <c r="G78" s="185"/>
      <c r="H78" s="185"/>
      <c r="I78" s="185"/>
      <c r="J78" s="186">
        <f>J1408</f>
        <v>0</v>
      </c>
      <c r="K78" s="127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7"/>
      <c r="D79" s="184" t="s">
        <v>129</v>
      </c>
      <c r="E79" s="185"/>
      <c r="F79" s="185"/>
      <c r="G79" s="185"/>
      <c r="H79" s="185"/>
      <c r="I79" s="185"/>
      <c r="J79" s="186">
        <f>J1452</f>
        <v>0</v>
      </c>
      <c r="K79" s="127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7"/>
      <c r="D80" s="184" t="s">
        <v>130</v>
      </c>
      <c r="E80" s="185"/>
      <c r="F80" s="185"/>
      <c r="G80" s="185"/>
      <c r="H80" s="185"/>
      <c r="I80" s="185"/>
      <c r="J80" s="186">
        <f>J1511</f>
        <v>0</v>
      </c>
      <c r="K80" s="127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7"/>
      <c r="D81" s="184" t="s">
        <v>131</v>
      </c>
      <c r="E81" s="185"/>
      <c r="F81" s="185"/>
      <c r="G81" s="185"/>
      <c r="H81" s="185"/>
      <c r="I81" s="185"/>
      <c r="J81" s="186">
        <f>J1656</f>
        <v>0</v>
      </c>
      <c r="K81" s="127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7"/>
      <c r="D82" s="184" t="s">
        <v>132</v>
      </c>
      <c r="E82" s="185"/>
      <c r="F82" s="185"/>
      <c r="G82" s="185"/>
      <c r="H82" s="185"/>
      <c r="I82" s="185"/>
      <c r="J82" s="186">
        <f>J1697</f>
        <v>0</v>
      </c>
      <c r="K82" s="127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7"/>
      <c r="D83" s="184" t="s">
        <v>133</v>
      </c>
      <c r="E83" s="185"/>
      <c r="F83" s="185"/>
      <c r="G83" s="185"/>
      <c r="H83" s="185"/>
      <c r="I83" s="185"/>
      <c r="J83" s="186">
        <f>J1704</f>
        <v>0</v>
      </c>
      <c r="K83" s="127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7"/>
      <c r="D84" s="184" t="s">
        <v>134</v>
      </c>
      <c r="E84" s="185"/>
      <c r="F84" s="185"/>
      <c r="G84" s="185"/>
      <c r="H84" s="185"/>
      <c r="I84" s="185"/>
      <c r="J84" s="186">
        <f>J1750</f>
        <v>0</v>
      </c>
      <c r="K84" s="127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7"/>
      <c r="D85" s="184" t="s">
        <v>135</v>
      </c>
      <c r="E85" s="185"/>
      <c r="F85" s="185"/>
      <c r="G85" s="185"/>
      <c r="H85" s="185"/>
      <c r="I85" s="185"/>
      <c r="J85" s="186">
        <f>J1785</f>
        <v>0</v>
      </c>
      <c r="K85" s="127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7"/>
      <c r="D86" s="184" t="s">
        <v>136</v>
      </c>
      <c r="E86" s="185"/>
      <c r="F86" s="185"/>
      <c r="G86" s="185"/>
      <c r="H86" s="185"/>
      <c r="I86" s="185"/>
      <c r="J86" s="186">
        <f>J1803</f>
        <v>0</v>
      </c>
      <c r="K86" s="127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7"/>
      <c r="D87" s="184" t="s">
        <v>137</v>
      </c>
      <c r="E87" s="185"/>
      <c r="F87" s="185"/>
      <c r="G87" s="185"/>
      <c r="H87" s="185"/>
      <c r="I87" s="185"/>
      <c r="J87" s="186">
        <f>J1816</f>
        <v>0</v>
      </c>
      <c r="K87" s="127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3"/>
      <c r="C88" s="127"/>
      <c r="D88" s="184" t="s">
        <v>138</v>
      </c>
      <c r="E88" s="185"/>
      <c r="F88" s="185"/>
      <c r="G88" s="185"/>
      <c r="H88" s="185"/>
      <c r="I88" s="185"/>
      <c r="J88" s="186">
        <f>J1837</f>
        <v>0</v>
      </c>
      <c r="K88" s="127"/>
      <c r="L88" s="18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9" customFormat="1" ht="24.96" customHeight="1">
      <c r="A89" s="9"/>
      <c r="B89" s="177"/>
      <c r="C89" s="178"/>
      <c r="D89" s="179" t="s">
        <v>139</v>
      </c>
      <c r="E89" s="180"/>
      <c r="F89" s="180"/>
      <c r="G89" s="180"/>
      <c r="H89" s="180"/>
      <c r="I89" s="180"/>
      <c r="J89" s="181">
        <f>J1841</f>
        <v>0</v>
      </c>
      <c r="K89" s="178"/>
      <c r="L89" s="182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</row>
    <row r="90" s="10" customFormat="1" ht="19.92" customHeight="1">
      <c r="A90" s="10"/>
      <c r="B90" s="183"/>
      <c r="C90" s="127"/>
      <c r="D90" s="184" t="s">
        <v>140</v>
      </c>
      <c r="E90" s="185"/>
      <c r="F90" s="185"/>
      <c r="G90" s="185"/>
      <c r="H90" s="185"/>
      <c r="I90" s="185"/>
      <c r="J90" s="186">
        <f>J1842</f>
        <v>0</v>
      </c>
      <c r="K90" s="127"/>
      <c r="L90" s="187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2" customFormat="1" ht="21.84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61"/>
      <c r="C92" s="62"/>
      <c r="D92" s="62"/>
      <c r="E92" s="62"/>
      <c r="F92" s="62"/>
      <c r="G92" s="62"/>
      <c r="H92" s="62"/>
      <c r="I92" s="62"/>
      <c r="J92" s="62"/>
      <c r="K92" s="6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6" s="2" customFormat="1" ht="6.96" customHeight="1">
      <c r="A96" s="40"/>
      <c r="B96" s="63"/>
      <c r="C96" s="64"/>
      <c r="D96" s="64"/>
      <c r="E96" s="64"/>
      <c r="F96" s="64"/>
      <c r="G96" s="64"/>
      <c r="H96" s="64"/>
      <c r="I96" s="64"/>
      <c r="J96" s="64"/>
      <c r="K96" s="64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24.96" customHeight="1">
      <c r="A97" s="40"/>
      <c r="B97" s="41"/>
      <c r="C97" s="25" t="s">
        <v>141</v>
      </c>
      <c r="D97" s="42"/>
      <c r="E97" s="42"/>
      <c r="F97" s="42"/>
      <c r="G97" s="42"/>
      <c r="H97" s="42"/>
      <c r="I97" s="42"/>
      <c r="J97" s="42"/>
      <c r="K97" s="42"/>
      <c r="L97" s="14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6.96" customHeight="1">
      <c r="A98" s="40"/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147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12" customHeight="1">
      <c r="A99" s="40"/>
      <c r="B99" s="41"/>
      <c r="C99" s="34" t="s">
        <v>16</v>
      </c>
      <c r="D99" s="42"/>
      <c r="E99" s="42"/>
      <c r="F99" s="42"/>
      <c r="G99" s="42"/>
      <c r="H99" s="42"/>
      <c r="I99" s="42"/>
      <c r="J99" s="42"/>
      <c r="K99" s="42"/>
      <c r="L99" s="147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6.5" customHeight="1">
      <c r="A100" s="40"/>
      <c r="B100" s="41"/>
      <c r="C100" s="42"/>
      <c r="D100" s="42"/>
      <c r="E100" s="172" t="str">
        <f>E7</f>
        <v>OPAVA ZÁPAD ON - REVITALIZACE</v>
      </c>
      <c r="F100" s="34"/>
      <c r="G100" s="34"/>
      <c r="H100" s="34"/>
      <c r="I100" s="42"/>
      <c r="J100" s="42"/>
      <c r="K100" s="42"/>
      <c r="L100" s="147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2" customHeight="1">
      <c r="A101" s="40"/>
      <c r="B101" s="41"/>
      <c r="C101" s="34" t="s">
        <v>104</v>
      </c>
      <c r="D101" s="42"/>
      <c r="E101" s="42"/>
      <c r="F101" s="42"/>
      <c r="G101" s="42"/>
      <c r="H101" s="42"/>
      <c r="I101" s="42"/>
      <c r="J101" s="42"/>
      <c r="K101" s="42"/>
      <c r="L101" s="147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6.5" customHeight="1">
      <c r="A102" s="40"/>
      <c r="B102" s="41"/>
      <c r="C102" s="42"/>
      <c r="D102" s="42"/>
      <c r="E102" s="71" t="str">
        <f>E9</f>
        <v>SO 01 - VÝPRAVNÍ BUDOVA</v>
      </c>
      <c r="F102" s="42"/>
      <c r="G102" s="42"/>
      <c r="H102" s="42"/>
      <c r="I102" s="42"/>
      <c r="J102" s="42"/>
      <c r="K102" s="42"/>
      <c r="L102" s="147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47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2" customHeight="1">
      <c r="A104" s="40"/>
      <c r="B104" s="41"/>
      <c r="C104" s="34" t="s">
        <v>22</v>
      </c>
      <c r="D104" s="42"/>
      <c r="E104" s="42"/>
      <c r="F104" s="29" t="str">
        <f>F12</f>
        <v>Opava</v>
      </c>
      <c r="G104" s="42"/>
      <c r="H104" s="42"/>
      <c r="I104" s="34" t="s">
        <v>24</v>
      </c>
      <c r="J104" s="74" t="str">
        <f>IF(J12="","",J12)</f>
        <v>23. 7. 2020</v>
      </c>
      <c r="K104" s="42"/>
      <c r="L104" s="147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6.96" customHeight="1">
      <c r="A105" s="40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147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2" customFormat="1" ht="25.65" customHeight="1">
      <c r="A106" s="40"/>
      <c r="B106" s="41"/>
      <c r="C106" s="34" t="s">
        <v>26</v>
      </c>
      <c r="D106" s="42"/>
      <c r="E106" s="42"/>
      <c r="F106" s="29" t="str">
        <f>E15</f>
        <v xml:space="preserve">SPRÁVA ŽELEZNIČNÍ DOPRAVNÍ  CESTY, s.o.</v>
      </c>
      <c r="G106" s="42"/>
      <c r="H106" s="42"/>
      <c r="I106" s="34" t="s">
        <v>33</v>
      </c>
      <c r="J106" s="38" t="str">
        <f>E21</f>
        <v>KOHL Architekti, s.r.o.</v>
      </c>
      <c r="K106" s="42"/>
      <c r="L106" s="147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</row>
    <row r="107" s="2" customFormat="1" ht="15.15" customHeight="1">
      <c r="A107" s="40"/>
      <c r="B107" s="41"/>
      <c r="C107" s="34" t="s">
        <v>31</v>
      </c>
      <c r="D107" s="42"/>
      <c r="E107" s="42"/>
      <c r="F107" s="29" t="str">
        <f>IF(E18="","",E18)</f>
        <v>Vyplň údaj</v>
      </c>
      <c r="G107" s="42"/>
      <c r="H107" s="42"/>
      <c r="I107" s="34" t="s">
        <v>36</v>
      </c>
      <c r="J107" s="38" t="str">
        <f>E24</f>
        <v xml:space="preserve"> </v>
      </c>
      <c r="K107" s="42"/>
      <c r="L107" s="147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0.32" customHeight="1">
      <c r="A108" s="40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147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11" customFormat="1" ht="29.28" customHeight="1">
      <c r="A109" s="188"/>
      <c r="B109" s="189"/>
      <c r="C109" s="190" t="s">
        <v>142</v>
      </c>
      <c r="D109" s="191" t="s">
        <v>59</v>
      </c>
      <c r="E109" s="191" t="s">
        <v>55</v>
      </c>
      <c r="F109" s="191" t="s">
        <v>56</v>
      </c>
      <c r="G109" s="191" t="s">
        <v>143</v>
      </c>
      <c r="H109" s="191" t="s">
        <v>144</v>
      </c>
      <c r="I109" s="191" t="s">
        <v>145</v>
      </c>
      <c r="J109" s="191" t="s">
        <v>108</v>
      </c>
      <c r="K109" s="192" t="s">
        <v>146</v>
      </c>
      <c r="L109" s="193"/>
      <c r="M109" s="94" t="s">
        <v>28</v>
      </c>
      <c r="N109" s="95" t="s">
        <v>44</v>
      </c>
      <c r="O109" s="95" t="s">
        <v>147</v>
      </c>
      <c r="P109" s="95" t="s">
        <v>148</v>
      </c>
      <c r="Q109" s="95" t="s">
        <v>149</v>
      </c>
      <c r="R109" s="95" t="s">
        <v>150</v>
      </c>
      <c r="S109" s="95" t="s">
        <v>151</v>
      </c>
      <c r="T109" s="96" t="s">
        <v>152</v>
      </c>
      <c r="U109" s="188"/>
      <c r="V109" s="188"/>
      <c r="W109" s="188"/>
      <c r="X109" s="188"/>
      <c r="Y109" s="188"/>
      <c r="Z109" s="188"/>
      <c r="AA109" s="188"/>
      <c r="AB109" s="188"/>
      <c r="AC109" s="188"/>
      <c r="AD109" s="188"/>
      <c r="AE109" s="188"/>
    </row>
    <row r="110" s="2" customFormat="1" ht="22.8" customHeight="1">
      <c r="A110" s="40"/>
      <c r="B110" s="41"/>
      <c r="C110" s="101" t="s">
        <v>153</v>
      </c>
      <c r="D110" s="42"/>
      <c r="E110" s="42"/>
      <c r="F110" s="42"/>
      <c r="G110" s="42"/>
      <c r="H110" s="42"/>
      <c r="I110" s="42"/>
      <c r="J110" s="194">
        <f>BK110</f>
        <v>0</v>
      </c>
      <c r="K110" s="42"/>
      <c r="L110" s="46"/>
      <c r="M110" s="97"/>
      <c r="N110" s="195"/>
      <c r="O110" s="98"/>
      <c r="P110" s="196">
        <f>P111+P979+P1841</f>
        <v>0</v>
      </c>
      <c r="Q110" s="98"/>
      <c r="R110" s="196">
        <f>R111+R979+R1841</f>
        <v>2169.9752558599998</v>
      </c>
      <c r="S110" s="98"/>
      <c r="T110" s="197">
        <f>T111+T979+T1841</f>
        <v>2022.38825696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73</v>
      </c>
      <c r="AU110" s="19" t="s">
        <v>109</v>
      </c>
      <c r="BK110" s="198">
        <f>BK111+BK979+BK1841</f>
        <v>0</v>
      </c>
    </row>
    <row r="111" s="12" customFormat="1" ht="25.92" customHeight="1">
      <c r="A111" s="12"/>
      <c r="B111" s="199"/>
      <c r="C111" s="200"/>
      <c r="D111" s="201" t="s">
        <v>73</v>
      </c>
      <c r="E111" s="202" t="s">
        <v>154</v>
      </c>
      <c r="F111" s="202" t="s">
        <v>155</v>
      </c>
      <c r="G111" s="200"/>
      <c r="H111" s="200"/>
      <c r="I111" s="203"/>
      <c r="J111" s="204">
        <f>BK111</f>
        <v>0</v>
      </c>
      <c r="K111" s="200"/>
      <c r="L111" s="205"/>
      <c r="M111" s="206"/>
      <c r="N111" s="207"/>
      <c r="O111" s="207"/>
      <c r="P111" s="208">
        <f>P112+P150+P154+P230+P340+P663+P960+P976</f>
        <v>0</v>
      </c>
      <c r="Q111" s="207"/>
      <c r="R111" s="208">
        <f>R112+R150+R154+R230+R340+R663+R960+R976</f>
        <v>1867.8834438599997</v>
      </c>
      <c r="S111" s="207"/>
      <c r="T111" s="209">
        <f>T112+T150+T154+T230+T340+T663+T960+T976</f>
        <v>1845.4148460000001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81</v>
      </c>
      <c r="AT111" s="211" t="s">
        <v>73</v>
      </c>
      <c r="AU111" s="211" t="s">
        <v>74</v>
      </c>
      <c r="AY111" s="210" t="s">
        <v>156</v>
      </c>
      <c r="BK111" s="212">
        <f>BK112+BK150+BK154+BK230+BK340+BK663+BK960+BK976</f>
        <v>0</v>
      </c>
    </row>
    <row r="112" s="12" customFormat="1" ht="22.8" customHeight="1">
      <c r="A112" s="12"/>
      <c r="B112" s="199"/>
      <c r="C112" s="200"/>
      <c r="D112" s="201" t="s">
        <v>73</v>
      </c>
      <c r="E112" s="213" t="s">
        <v>81</v>
      </c>
      <c r="F112" s="213" t="s">
        <v>157</v>
      </c>
      <c r="G112" s="200"/>
      <c r="H112" s="200"/>
      <c r="I112" s="203"/>
      <c r="J112" s="214">
        <f>BK112</f>
        <v>0</v>
      </c>
      <c r="K112" s="200"/>
      <c r="L112" s="205"/>
      <c r="M112" s="206"/>
      <c r="N112" s="207"/>
      <c r="O112" s="207"/>
      <c r="P112" s="208">
        <f>SUM(P113:P149)</f>
        <v>0</v>
      </c>
      <c r="Q112" s="207"/>
      <c r="R112" s="208">
        <f>SUM(R113:R149)</f>
        <v>0</v>
      </c>
      <c r="S112" s="207"/>
      <c r="T112" s="209">
        <f>SUM(T113:T149)</f>
        <v>22.100000000000001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81</v>
      </c>
      <c r="AT112" s="211" t="s">
        <v>73</v>
      </c>
      <c r="AU112" s="211" t="s">
        <v>81</v>
      </c>
      <c r="AY112" s="210" t="s">
        <v>156</v>
      </c>
      <c r="BK112" s="212">
        <f>SUM(BK113:BK149)</f>
        <v>0</v>
      </c>
    </row>
    <row r="113" s="2" customFormat="1" ht="62.7" customHeight="1">
      <c r="A113" s="40"/>
      <c r="B113" s="41"/>
      <c r="C113" s="215" t="s">
        <v>81</v>
      </c>
      <c r="D113" s="215" t="s">
        <v>158</v>
      </c>
      <c r="E113" s="216" t="s">
        <v>159</v>
      </c>
      <c r="F113" s="217" t="s">
        <v>160</v>
      </c>
      <c r="G113" s="218" t="s">
        <v>161</v>
      </c>
      <c r="H113" s="219">
        <v>85</v>
      </c>
      <c r="I113" s="220"/>
      <c r="J113" s="221">
        <f>ROUND(I113*H113,2)</f>
        <v>0</v>
      </c>
      <c r="K113" s="217" t="s">
        <v>162</v>
      </c>
      <c r="L113" s="46"/>
      <c r="M113" s="222" t="s">
        <v>28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0.26000000000000001</v>
      </c>
      <c r="T113" s="225">
        <f>S113*H113</f>
        <v>22.100000000000001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163</v>
      </c>
      <c r="AT113" s="226" t="s">
        <v>158</v>
      </c>
      <c r="AU113" s="226" t="s">
        <v>83</v>
      </c>
      <c r="AY113" s="19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163</v>
      </c>
      <c r="BM113" s="226" t="s">
        <v>164</v>
      </c>
    </row>
    <row r="114" s="2" customFormat="1">
      <c r="A114" s="40"/>
      <c r="B114" s="41"/>
      <c r="C114" s="42"/>
      <c r="D114" s="228" t="s">
        <v>165</v>
      </c>
      <c r="E114" s="42"/>
      <c r="F114" s="229" t="s">
        <v>160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165</v>
      </c>
      <c r="AU114" s="19" t="s">
        <v>83</v>
      </c>
    </row>
    <row r="115" s="2" customFormat="1" ht="37.8" customHeight="1">
      <c r="A115" s="40"/>
      <c r="B115" s="41"/>
      <c r="C115" s="215" t="s">
        <v>83</v>
      </c>
      <c r="D115" s="215" t="s">
        <v>158</v>
      </c>
      <c r="E115" s="216" t="s">
        <v>166</v>
      </c>
      <c r="F115" s="217" t="s">
        <v>167</v>
      </c>
      <c r="G115" s="218" t="s">
        <v>168</v>
      </c>
      <c r="H115" s="219">
        <v>30</v>
      </c>
      <c r="I115" s="220"/>
      <c r="J115" s="221">
        <f>ROUND(I115*H115,2)</f>
        <v>0</v>
      </c>
      <c r="K115" s="217" t="s">
        <v>162</v>
      </c>
      <c r="L115" s="46"/>
      <c r="M115" s="222" t="s">
        <v>28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163</v>
      </c>
      <c r="AT115" s="226" t="s">
        <v>158</v>
      </c>
      <c r="AU115" s="226" t="s">
        <v>83</v>
      </c>
      <c r="AY115" s="19" t="s">
        <v>156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163</v>
      </c>
      <c r="BM115" s="226" t="s">
        <v>169</v>
      </c>
    </row>
    <row r="116" s="2" customFormat="1">
      <c r="A116" s="40"/>
      <c r="B116" s="41"/>
      <c r="C116" s="42"/>
      <c r="D116" s="228" t="s">
        <v>165</v>
      </c>
      <c r="E116" s="42"/>
      <c r="F116" s="229" t="s">
        <v>167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165</v>
      </c>
      <c r="AU116" s="19" t="s">
        <v>83</v>
      </c>
    </row>
    <row r="117" s="13" customFormat="1">
      <c r="A117" s="13"/>
      <c r="B117" s="233"/>
      <c r="C117" s="234"/>
      <c r="D117" s="228" t="s">
        <v>170</v>
      </c>
      <c r="E117" s="235" t="s">
        <v>28</v>
      </c>
      <c r="F117" s="236" t="s">
        <v>171</v>
      </c>
      <c r="G117" s="234"/>
      <c r="H117" s="237">
        <v>30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170</v>
      </c>
      <c r="AU117" s="243" t="s">
        <v>83</v>
      </c>
      <c r="AV117" s="13" t="s">
        <v>83</v>
      </c>
      <c r="AW117" s="13" t="s">
        <v>35</v>
      </c>
      <c r="AX117" s="13" t="s">
        <v>81</v>
      </c>
      <c r="AY117" s="243" t="s">
        <v>156</v>
      </c>
    </row>
    <row r="118" s="2" customFormat="1" ht="49.05" customHeight="1">
      <c r="A118" s="40"/>
      <c r="B118" s="41"/>
      <c r="C118" s="215" t="s">
        <v>95</v>
      </c>
      <c r="D118" s="215" t="s">
        <v>158</v>
      </c>
      <c r="E118" s="216" t="s">
        <v>172</v>
      </c>
      <c r="F118" s="217" t="s">
        <v>173</v>
      </c>
      <c r="G118" s="218" t="s">
        <v>168</v>
      </c>
      <c r="H118" s="219">
        <v>300</v>
      </c>
      <c r="I118" s="220"/>
      <c r="J118" s="221">
        <f>ROUND(I118*H118,2)</f>
        <v>0</v>
      </c>
      <c r="K118" s="217" t="s">
        <v>174</v>
      </c>
      <c r="L118" s="46"/>
      <c r="M118" s="222" t="s">
        <v>28</v>
      </c>
      <c r="N118" s="223" t="s">
        <v>45</v>
      </c>
      <c r="O118" s="86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163</v>
      </c>
      <c r="AT118" s="226" t="s">
        <v>158</v>
      </c>
      <c r="AU118" s="226" t="s">
        <v>83</v>
      </c>
      <c r="AY118" s="19" t="s">
        <v>156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81</v>
      </c>
      <c r="BK118" s="227">
        <f>ROUND(I118*H118,2)</f>
        <v>0</v>
      </c>
      <c r="BL118" s="19" t="s">
        <v>163</v>
      </c>
      <c r="BM118" s="226" t="s">
        <v>175</v>
      </c>
    </row>
    <row r="119" s="2" customFormat="1">
      <c r="A119" s="40"/>
      <c r="B119" s="41"/>
      <c r="C119" s="42"/>
      <c r="D119" s="228" t="s">
        <v>165</v>
      </c>
      <c r="E119" s="42"/>
      <c r="F119" s="229" t="s">
        <v>173</v>
      </c>
      <c r="G119" s="42"/>
      <c r="H119" s="42"/>
      <c r="I119" s="230"/>
      <c r="J119" s="42"/>
      <c r="K119" s="42"/>
      <c r="L119" s="46"/>
      <c r="M119" s="231"/>
      <c r="N119" s="232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165</v>
      </c>
      <c r="AU119" s="19" t="s">
        <v>83</v>
      </c>
    </row>
    <row r="120" s="13" customFormat="1">
      <c r="A120" s="13"/>
      <c r="B120" s="233"/>
      <c r="C120" s="234"/>
      <c r="D120" s="228" t="s">
        <v>170</v>
      </c>
      <c r="E120" s="235" t="s">
        <v>28</v>
      </c>
      <c r="F120" s="236" t="s">
        <v>176</v>
      </c>
      <c r="G120" s="234"/>
      <c r="H120" s="237">
        <v>300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3" t="s">
        <v>170</v>
      </c>
      <c r="AU120" s="243" t="s">
        <v>83</v>
      </c>
      <c r="AV120" s="13" t="s">
        <v>83</v>
      </c>
      <c r="AW120" s="13" t="s">
        <v>35</v>
      </c>
      <c r="AX120" s="13" t="s">
        <v>81</v>
      </c>
      <c r="AY120" s="243" t="s">
        <v>156</v>
      </c>
    </row>
    <row r="121" s="2" customFormat="1" ht="62.7" customHeight="1">
      <c r="A121" s="40"/>
      <c r="B121" s="41"/>
      <c r="C121" s="215" t="s">
        <v>163</v>
      </c>
      <c r="D121" s="215" t="s">
        <v>158</v>
      </c>
      <c r="E121" s="216" t="s">
        <v>177</v>
      </c>
      <c r="F121" s="217" t="s">
        <v>178</v>
      </c>
      <c r="G121" s="218" t="s">
        <v>168</v>
      </c>
      <c r="H121" s="219">
        <v>300</v>
      </c>
      <c r="I121" s="220"/>
      <c r="J121" s="221">
        <f>ROUND(I121*H121,2)</f>
        <v>0</v>
      </c>
      <c r="K121" s="217" t="s">
        <v>174</v>
      </c>
      <c r="L121" s="46"/>
      <c r="M121" s="222" t="s">
        <v>28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163</v>
      </c>
      <c r="AT121" s="226" t="s">
        <v>158</v>
      </c>
      <c r="AU121" s="226" t="s">
        <v>83</v>
      </c>
      <c r="AY121" s="19" t="s">
        <v>156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163</v>
      </c>
      <c r="BM121" s="226" t="s">
        <v>179</v>
      </c>
    </row>
    <row r="122" s="2" customFormat="1">
      <c r="A122" s="40"/>
      <c r="B122" s="41"/>
      <c r="C122" s="42"/>
      <c r="D122" s="228" t="s">
        <v>165</v>
      </c>
      <c r="E122" s="42"/>
      <c r="F122" s="229" t="s">
        <v>178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165</v>
      </c>
      <c r="AU122" s="19" t="s">
        <v>83</v>
      </c>
    </row>
    <row r="123" s="2" customFormat="1" ht="24.15" customHeight="1">
      <c r="A123" s="40"/>
      <c r="B123" s="41"/>
      <c r="C123" s="215" t="s">
        <v>180</v>
      </c>
      <c r="D123" s="215" t="s">
        <v>158</v>
      </c>
      <c r="E123" s="216" t="s">
        <v>181</v>
      </c>
      <c r="F123" s="217" t="s">
        <v>182</v>
      </c>
      <c r="G123" s="218" t="s">
        <v>168</v>
      </c>
      <c r="H123" s="219">
        <v>29.899999999999999</v>
      </c>
      <c r="I123" s="220"/>
      <c r="J123" s="221">
        <f>ROUND(I123*H123,2)</f>
        <v>0</v>
      </c>
      <c r="K123" s="217" t="s">
        <v>174</v>
      </c>
      <c r="L123" s="46"/>
      <c r="M123" s="222" t="s">
        <v>28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163</v>
      </c>
      <c r="AT123" s="226" t="s">
        <v>158</v>
      </c>
      <c r="AU123" s="226" t="s">
        <v>83</v>
      </c>
      <c r="AY123" s="19" t="s">
        <v>156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163</v>
      </c>
      <c r="BM123" s="226" t="s">
        <v>183</v>
      </c>
    </row>
    <row r="124" s="2" customFormat="1">
      <c r="A124" s="40"/>
      <c r="B124" s="41"/>
      <c r="C124" s="42"/>
      <c r="D124" s="228" t="s">
        <v>165</v>
      </c>
      <c r="E124" s="42"/>
      <c r="F124" s="229" t="s">
        <v>182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165</v>
      </c>
      <c r="AU124" s="19" t="s">
        <v>83</v>
      </c>
    </row>
    <row r="125" s="13" customFormat="1">
      <c r="A125" s="13"/>
      <c r="B125" s="233"/>
      <c r="C125" s="234"/>
      <c r="D125" s="228" t="s">
        <v>170</v>
      </c>
      <c r="E125" s="235" t="s">
        <v>28</v>
      </c>
      <c r="F125" s="236" t="s">
        <v>184</v>
      </c>
      <c r="G125" s="234"/>
      <c r="H125" s="237">
        <v>7.5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170</v>
      </c>
      <c r="AU125" s="243" t="s">
        <v>83</v>
      </c>
      <c r="AV125" s="13" t="s">
        <v>83</v>
      </c>
      <c r="AW125" s="13" t="s">
        <v>35</v>
      </c>
      <c r="AX125" s="13" t="s">
        <v>74</v>
      </c>
      <c r="AY125" s="243" t="s">
        <v>156</v>
      </c>
    </row>
    <row r="126" s="13" customFormat="1">
      <c r="A126" s="13"/>
      <c r="B126" s="233"/>
      <c r="C126" s="234"/>
      <c r="D126" s="228" t="s">
        <v>170</v>
      </c>
      <c r="E126" s="235" t="s">
        <v>28</v>
      </c>
      <c r="F126" s="236" t="s">
        <v>185</v>
      </c>
      <c r="G126" s="234"/>
      <c r="H126" s="237">
        <v>22.399999999999999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170</v>
      </c>
      <c r="AU126" s="243" t="s">
        <v>83</v>
      </c>
      <c r="AV126" s="13" t="s">
        <v>83</v>
      </c>
      <c r="AW126" s="13" t="s">
        <v>35</v>
      </c>
      <c r="AX126" s="13" t="s">
        <v>74</v>
      </c>
      <c r="AY126" s="243" t="s">
        <v>156</v>
      </c>
    </row>
    <row r="127" s="14" customFormat="1">
      <c r="A127" s="14"/>
      <c r="B127" s="244"/>
      <c r="C127" s="245"/>
      <c r="D127" s="228" t="s">
        <v>170</v>
      </c>
      <c r="E127" s="246" t="s">
        <v>28</v>
      </c>
      <c r="F127" s="247" t="s">
        <v>186</v>
      </c>
      <c r="G127" s="245"/>
      <c r="H127" s="248">
        <v>29.899999999999999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4" t="s">
        <v>170</v>
      </c>
      <c r="AU127" s="254" t="s">
        <v>83</v>
      </c>
      <c r="AV127" s="14" t="s">
        <v>163</v>
      </c>
      <c r="AW127" s="14" t="s">
        <v>35</v>
      </c>
      <c r="AX127" s="14" t="s">
        <v>81</v>
      </c>
      <c r="AY127" s="254" t="s">
        <v>156</v>
      </c>
    </row>
    <row r="128" s="2" customFormat="1" ht="49.05" customHeight="1">
      <c r="A128" s="40"/>
      <c r="B128" s="41"/>
      <c r="C128" s="215" t="s">
        <v>187</v>
      </c>
      <c r="D128" s="215" t="s">
        <v>158</v>
      </c>
      <c r="E128" s="216" t="s">
        <v>188</v>
      </c>
      <c r="F128" s="217" t="s">
        <v>189</v>
      </c>
      <c r="G128" s="218" t="s">
        <v>168</v>
      </c>
      <c r="H128" s="219">
        <v>59.799999999999997</v>
      </c>
      <c r="I128" s="220"/>
      <c r="J128" s="221">
        <f>ROUND(I128*H128,2)</f>
        <v>0</v>
      </c>
      <c r="K128" s="217" t="s">
        <v>174</v>
      </c>
      <c r="L128" s="46"/>
      <c r="M128" s="222" t="s">
        <v>28</v>
      </c>
      <c r="N128" s="223" t="s">
        <v>45</v>
      </c>
      <c r="O128" s="86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163</v>
      </c>
      <c r="AT128" s="226" t="s">
        <v>158</v>
      </c>
      <c r="AU128" s="226" t="s">
        <v>83</v>
      </c>
      <c r="AY128" s="19" t="s">
        <v>156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81</v>
      </c>
      <c r="BK128" s="227">
        <f>ROUND(I128*H128,2)</f>
        <v>0</v>
      </c>
      <c r="BL128" s="19" t="s">
        <v>163</v>
      </c>
      <c r="BM128" s="226" t="s">
        <v>190</v>
      </c>
    </row>
    <row r="129" s="2" customFormat="1">
      <c r="A129" s="40"/>
      <c r="B129" s="41"/>
      <c r="C129" s="42"/>
      <c r="D129" s="228" t="s">
        <v>165</v>
      </c>
      <c r="E129" s="42"/>
      <c r="F129" s="229" t="s">
        <v>189</v>
      </c>
      <c r="G129" s="42"/>
      <c r="H129" s="42"/>
      <c r="I129" s="230"/>
      <c r="J129" s="42"/>
      <c r="K129" s="42"/>
      <c r="L129" s="46"/>
      <c r="M129" s="231"/>
      <c r="N129" s="232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165</v>
      </c>
      <c r="AU129" s="19" t="s">
        <v>83</v>
      </c>
    </row>
    <row r="130" s="13" customFormat="1">
      <c r="A130" s="13"/>
      <c r="B130" s="233"/>
      <c r="C130" s="234"/>
      <c r="D130" s="228" t="s">
        <v>170</v>
      </c>
      <c r="E130" s="235" t="s">
        <v>28</v>
      </c>
      <c r="F130" s="236" t="s">
        <v>191</v>
      </c>
      <c r="G130" s="234"/>
      <c r="H130" s="237">
        <v>59.799999999999997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170</v>
      </c>
      <c r="AU130" s="243" t="s">
        <v>83</v>
      </c>
      <c r="AV130" s="13" t="s">
        <v>83</v>
      </c>
      <c r="AW130" s="13" t="s">
        <v>35</v>
      </c>
      <c r="AX130" s="13" t="s">
        <v>81</v>
      </c>
      <c r="AY130" s="243" t="s">
        <v>156</v>
      </c>
    </row>
    <row r="131" s="2" customFormat="1" ht="49.05" customHeight="1">
      <c r="A131" s="40"/>
      <c r="B131" s="41"/>
      <c r="C131" s="215" t="s">
        <v>192</v>
      </c>
      <c r="D131" s="215" t="s">
        <v>158</v>
      </c>
      <c r="E131" s="216" t="s">
        <v>193</v>
      </c>
      <c r="F131" s="217" t="s">
        <v>194</v>
      </c>
      <c r="G131" s="218" t="s">
        <v>168</v>
      </c>
      <c r="H131" s="219">
        <v>29.899999999999999</v>
      </c>
      <c r="I131" s="220"/>
      <c r="J131" s="221">
        <f>ROUND(I131*H131,2)</f>
        <v>0</v>
      </c>
      <c r="K131" s="217" t="s">
        <v>174</v>
      </c>
      <c r="L131" s="46"/>
      <c r="M131" s="222" t="s">
        <v>28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163</v>
      </c>
      <c r="AT131" s="226" t="s">
        <v>158</v>
      </c>
      <c r="AU131" s="226" t="s">
        <v>83</v>
      </c>
      <c r="AY131" s="19" t="s">
        <v>156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163</v>
      </c>
      <c r="BM131" s="226" t="s">
        <v>195</v>
      </c>
    </row>
    <row r="132" s="2" customFormat="1">
      <c r="A132" s="40"/>
      <c r="B132" s="41"/>
      <c r="C132" s="42"/>
      <c r="D132" s="228" t="s">
        <v>165</v>
      </c>
      <c r="E132" s="42"/>
      <c r="F132" s="229" t="s">
        <v>194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165</v>
      </c>
      <c r="AU132" s="19" t="s">
        <v>83</v>
      </c>
    </row>
    <row r="133" s="2" customFormat="1" ht="49.05" customHeight="1">
      <c r="A133" s="40"/>
      <c r="B133" s="41"/>
      <c r="C133" s="215" t="s">
        <v>196</v>
      </c>
      <c r="D133" s="215" t="s">
        <v>158</v>
      </c>
      <c r="E133" s="216" t="s">
        <v>197</v>
      </c>
      <c r="F133" s="217" t="s">
        <v>198</v>
      </c>
      <c r="G133" s="218" t="s">
        <v>168</v>
      </c>
      <c r="H133" s="219">
        <v>89.700000000000003</v>
      </c>
      <c r="I133" s="220"/>
      <c r="J133" s="221">
        <f>ROUND(I133*H133,2)</f>
        <v>0</v>
      </c>
      <c r="K133" s="217" t="s">
        <v>174</v>
      </c>
      <c r="L133" s="46"/>
      <c r="M133" s="222" t="s">
        <v>28</v>
      </c>
      <c r="N133" s="223" t="s">
        <v>45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163</v>
      </c>
      <c r="AT133" s="226" t="s">
        <v>158</v>
      </c>
      <c r="AU133" s="226" t="s">
        <v>83</v>
      </c>
      <c r="AY133" s="19" t="s">
        <v>156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163</v>
      </c>
      <c r="BM133" s="226" t="s">
        <v>199</v>
      </c>
    </row>
    <row r="134" s="2" customFormat="1">
      <c r="A134" s="40"/>
      <c r="B134" s="41"/>
      <c r="C134" s="42"/>
      <c r="D134" s="228" t="s">
        <v>165</v>
      </c>
      <c r="E134" s="42"/>
      <c r="F134" s="229" t="s">
        <v>198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165</v>
      </c>
      <c r="AU134" s="19" t="s">
        <v>83</v>
      </c>
    </row>
    <row r="135" s="13" customFormat="1">
      <c r="A135" s="13"/>
      <c r="B135" s="233"/>
      <c r="C135" s="234"/>
      <c r="D135" s="228" t="s">
        <v>170</v>
      </c>
      <c r="E135" s="235" t="s">
        <v>28</v>
      </c>
      <c r="F135" s="236" t="s">
        <v>200</v>
      </c>
      <c r="G135" s="234"/>
      <c r="H135" s="237">
        <v>89.700000000000003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170</v>
      </c>
      <c r="AU135" s="243" t="s">
        <v>83</v>
      </c>
      <c r="AV135" s="13" t="s">
        <v>83</v>
      </c>
      <c r="AW135" s="13" t="s">
        <v>35</v>
      </c>
      <c r="AX135" s="13" t="s">
        <v>81</v>
      </c>
      <c r="AY135" s="243" t="s">
        <v>156</v>
      </c>
    </row>
    <row r="136" s="2" customFormat="1" ht="49.05" customHeight="1">
      <c r="A136" s="40"/>
      <c r="B136" s="41"/>
      <c r="C136" s="215" t="s">
        <v>201</v>
      </c>
      <c r="D136" s="215" t="s">
        <v>158</v>
      </c>
      <c r="E136" s="216" t="s">
        <v>202</v>
      </c>
      <c r="F136" s="217" t="s">
        <v>203</v>
      </c>
      <c r="G136" s="218" t="s">
        <v>168</v>
      </c>
      <c r="H136" s="219">
        <v>89.900000000000006</v>
      </c>
      <c r="I136" s="220"/>
      <c r="J136" s="221">
        <f>ROUND(I136*H136,2)</f>
        <v>0</v>
      </c>
      <c r="K136" s="217" t="s">
        <v>174</v>
      </c>
      <c r="L136" s="46"/>
      <c r="M136" s="222" t="s">
        <v>28</v>
      </c>
      <c r="N136" s="223" t="s">
        <v>45</v>
      </c>
      <c r="O136" s="86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163</v>
      </c>
      <c r="AT136" s="226" t="s">
        <v>158</v>
      </c>
      <c r="AU136" s="226" t="s">
        <v>83</v>
      </c>
      <c r="AY136" s="19" t="s">
        <v>156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81</v>
      </c>
      <c r="BK136" s="227">
        <f>ROUND(I136*H136,2)</f>
        <v>0</v>
      </c>
      <c r="BL136" s="19" t="s">
        <v>163</v>
      </c>
      <c r="BM136" s="226" t="s">
        <v>204</v>
      </c>
    </row>
    <row r="137" s="2" customFormat="1">
      <c r="A137" s="40"/>
      <c r="B137" s="41"/>
      <c r="C137" s="42"/>
      <c r="D137" s="228" t="s">
        <v>165</v>
      </c>
      <c r="E137" s="42"/>
      <c r="F137" s="229" t="s">
        <v>203</v>
      </c>
      <c r="G137" s="42"/>
      <c r="H137" s="42"/>
      <c r="I137" s="230"/>
      <c r="J137" s="42"/>
      <c r="K137" s="42"/>
      <c r="L137" s="46"/>
      <c r="M137" s="231"/>
      <c r="N137" s="232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165</v>
      </c>
      <c r="AU137" s="19" t="s">
        <v>83</v>
      </c>
    </row>
    <row r="138" s="13" customFormat="1">
      <c r="A138" s="13"/>
      <c r="B138" s="233"/>
      <c r="C138" s="234"/>
      <c r="D138" s="228" t="s">
        <v>170</v>
      </c>
      <c r="E138" s="235" t="s">
        <v>28</v>
      </c>
      <c r="F138" s="236" t="s">
        <v>205</v>
      </c>
      <c r="G138" s="234"/>
      <c r="H138" s="237">
        <v>89.900000000000006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170</v>
      </c>
      <c r="AU138" s="243" t="s">
        <v>83</v>
      </c>
      <c r="AV138" s="13" t="s">
        <v>83</v>
      </c>
      <c r="AW138" s="13" t="s">
        <v>35</v>
      </c>
      <c r="AX138" s="13" t="s">
        <v>81</v>
      </c>
      <c r="AY138" s="243" t="s">
        <v>156</v>
      </c>
    </row>
    <row r="139" s="2" customFormat="1" ht="62.7" customHeight="1">
      <c r="A139" s="40"/>
      <c r="B139" s="41"/>
      <c r="C139" s="215" t="s">
        <v>206</v>
      </c>
      <c r="D139" s="215" t="s">
        <v>158</v>
      </c>
      <c r="E139" s="216" t="s">
        <v>207</v>
      </c>
      <c r="F139" s="217" t="s">
        <v>208</v>
      </c>
      <c r="G139" s="218" t="s">
        <v>168</v>
      </c>
      <c r="H139" s="219">
        <v>449.5</v>
      </c>
      <c r="I139" s="220"/>
      <c r="J139" s="221">
        <f>ROUND(I139*H139,2)</f>
        <v>0</v>
      </c>
      <c r="K139" s="217" t="s">
        <v>174</v>
      </c>
      <c r="L139" s="46"/>
      <c r="M139" s="222" t="s">
        <v>28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163</v>
      </c>
      <c r="AT139" s="226" t="s">
        <v>158</v>
      </c>
      <c r="AU139" s="226" t="s">
        <v>83</v>
      </c>
      <c r="AY139" s="19" t="s">
        <v>156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163</v>
      </c>
      <c r="BM139" s="226" t="s">
        <v>209</v>
      </c>
    </row>
    <row r="140" s="2" customFormat="1">
      <c r="A140" s="40"/>
      <c r="B140" s="41"/>
      <c r="C140" s="42"/>
      <c r="D140" s="228" t="s">
        <v>165</v>
      </c>
      <c r="E140" s="42"/>
      <c r="F140" s="229" t="s">
        <v>208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165</v>
      </c>
      <c r="AU140" s="19" t="s">
        <v>83</v>
      </c>
    </row>
    <row r="141" s="13" customFormat="1">
      <c r="A141" s="13"/>
      <c r="B141" s="233"/>
      <c r="C141" s="234"/>
      <c r="D141" s="228" t="s">
        <v>170</v>
      </c>
      <c r="E141" s="235" t="s">
        <v>28</v>
      </c>
      <c r="F141" s="236" t="s">
        <v>210</v>
      </c>
      <c r="G141" s="234"/>
      <c r="H141" s="237">
        <v>449.5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170</v>
      </c>
      <c r="AU141" s="243" t="s">
        <v>83</v>
      </c>
      <c r="AV141" s="13" t="s">
        <v>83</v>
      </c>
      <c r="AW141" s="13" t="s">
        <v>35</v>
      </c>
      <c r="AX141" s="13" t="s">
        <v>81</v>
      </c>
      <c r="AY141" s="243" t="s">
        <v>156</v>
      </c>
    </row>
    <row r="142" s="2" customFormat="1" ht="37.8" customHeight="1">
      <c r="A142" s="40"/>
      <c r="B142" s="41"/>
      <c r="C142" s="215" t="s">
        <v>211</v>
      </c>
      <c r="D142" s="215" t="s">
        <v>158</v>
      </c>
      <c r="E142" s="216" t="s">
        <v>212</v>
      </c>
      <c r="F142" s="217" t="s">
        <v>213</v>
      </c>
      <c r="G142" s="218" t="s">
        <v>168</v>
      </c>
      <c r="H142" s="219">
        <v>89.900000000000006</v>
      </c>
      <c r="I142" s="220"/>
      <c r="J142" s="221">
        <f>ROUND(I142*H142,2)</f>
        <v>0</v>
      </c>
      <c r="K142" s="217" t="s">
        <v>162</v>
      </c>
      <c r="L142" s="46"/>
      <c r="M142" s="222" t="s">
        <v>28</v>
      </c>
      <c r="N142" s="223" t="s">
        <v>45</v>
      </c>
      <c r="O142" s="86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163</v>
      </c>
      <c r="AT142" s="226" t="s">
        <v>158</v>
      </c>
      <c r="AU142" s="226" t="s">
        <v>83</v>
      </c>
      <c r="AY142" s="19" t="s">
        <v>156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81</v>
      </c>
      <c r="BK142" s="227">
        <f>ROUND(I142*H142,2)</f>
        <v>0</v>
      </c>
      <c r="BL142" s="19" t="s">
        <v>163</v>
      </c>
      <c r="BM142" s="226" t="s">
        <v>214</v>
      </c>
    </row>
    <row r="143" s="2" customFormat="1">
      <c r="A143" s="40"/>
      <c r="B143" s="41"/>
      <c r="C143" s="42"/>
      <c r="D143" s="228" t="s">
        <v>165</v>
      </c>
      <c r="E143" s="42"/>
      <c r="F143" s="229" t="s">
        <v>213</v>
      </c>
      <c r="G143" s="42"/>
      <c r="H143" s="42"/>
      <c r="I143" s="230"/>
      <c r="J143" s="42"/>
      <c r="K143" s="42"/>
      <c r="L143" s="46"/>
      <c r="M143" s="231"/>
      <c r="N143" s="232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165</v>
      </c>
      <c r="AU143" s="19" t="s">
        <v>83</v>
      </c>
    </row>
    <row r="144" s="2" customFormat="1" ht="37.8" customHeight="1">
      <c r="A144" s="40"/>
      <c r="B144" s="41"/>
      <c r="C144" s="215" t="s">
        <v>215</v>
      </c>
      <c r="D144" s="215" t="s">
        <v>158</v>
      </c>
      <c r="E144" s="216" t="s">
        <v>216</v>
      </c>
      <c r="F144" s="217" t="s">
        <v>217</v>
      </c>
      <c r="G144" s="218" t="s">
        <v>218</v>
      </c>
      <c r="H144" s="219">
        <v>161.81999999999999</v>
      </c>
      <c r="I144" s="220"/>
      <c r="J144" s="221">
        <f>ROUND(I144*H144,2)</f>
        <v>0</v>
      </c>
      <c r="K144" s="217" t="s">
        <v>174</v>
      </c>
      <c r="L144" s="46"/>
      <c r="M144" s="222" t="s">
        <v>28</v>
      </c>
      <c r="N144" s="223" t="s">
        <v>45</v>
      </c>
      <c r="O144" s="86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163</v>
      </c>
      <c r="AT144" s="226" t="s">
        <v>158</v>
      </c>
      <c r="AU144" s="226" t="s">
        <v>83</v>
      </c>
      <c r="AY144" s="19" t="s">
        <v>156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81</v>
      </c>
      <c r="BK144" s="227">
        <f>ROUND(I144*H144,2)</f>
        <v>0</v>
      </c>
      <c r="BL144" s="19" t="s">
        <v>163</v>
      </c>
      <c r="BM144" s="226" t="s">
        <v>219</v>
      </c>
    </row>
    <row r="145" s="2" customFormat="1">
      <c r="A145" s="40"/>
      <c r="B145" s="41"/>
      <c r="C145" s="42"/>
      <c r="D145" s="228" t="s">
        <v>165</v>
      </c>
      <c r="E145" s="42"/>
      <c r="F145" s="229" t="s">
        <v>217</v>
      </c>
      <c r="G145" s="42"/>
      <c r="H145" s="42"/>
      <c r="I145" s="230"/>
      <c r="J145" s="42"/>
      <c r="K145" s="42"/>
      <c r="L145" s="46"/>
      <c r="M145" s="231"/>
      <c r="N145" s="232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165</v>
      </c>
      <c r="AU145" s="19" t="s">
        <v>83</v>
      </c>
    </row>
    <row r="146" s="13" customFormat="1">
      <c r="A146" s="13"/>
      <c r="B146" s="233"/>
      <c r="C146" s="234"/>
      <c r="D146" s="228" t="s">
        <v>170</v>
      </c>
      <c r="E146" s="235" t="s">
        <v>28</v>
      </c>
      <c r="F146" s="236" t="s">
        <v>220</v>
      </c>
      <c r="G146" s="234"/>
      <c r="H146" s="237">
        <v>161.81999999999999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170</v>
      </c>
      <c r="AU146" s="243" t="s">
        <v>83</v>
      </c>
      <c r="AV146" s="13" t="s">
        <v>83</v>
      </c>
      <c r="AW146" s="13" t="s">
        <v>35</v>
      </c>
      <c r="AX146" s="13" t="s">
        <v>81</v>
      </c>
      <c r="AY146" s="243" t="s">
        <v>156</v>
      </c>
    </row>
    <row r="147" s="2" customFormat="1" ht="37.8" customHeight="1">
      <c r="A147" s="40"/>
      <c r="B147" s="41"/>
      <c r="C147" s="215" t="s">
        <v>221</v>
      </c>
      <c r="D147" s="215" t="s">
        <v>158</v>
      </c>
      <c r="E147" s="216" t="s">
        <v>222</v>
      </c>
      <c r="F147" s="217" t="s">
        <v>223</v>
      </c>
      <c r="G147" s="218" t="s">
        <v>168</v>
      </c>
      <c r="H147" s="219">
        <v>270</v>
      </c>
      <c r="I147" s="220"/>
      <c r="J147" s="221">
        <f>ROUND(I147*H147,2)</f>
        <v>0</v>
      </c>
      <c r="K147" s="217" t="s">
        <v>162</v>
      </c>
      <c r="L147" s="46"/>
      <c r="M147" s="222" t="s">
        <v>28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163</v>
      </c>
      <c r="AT147" s="226" t="s">
        <v>158</v>
      </c>
      <c r="AU147" s="226" t="s">
        <v>83</v>
      </c>
      <c r="AY147" s="19" t="s">
        <v>156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81</v>
      </c>
      <c r="BK147" s="227">
        <f>ROUND(I147*H147,2)</f>
        <v>0</v>
      </c>
      <c r="BL147" s="19" t="s">
        <v>163</v>
      </c>
      <c r="BM147" s="226" t="s">
        <v>224</v>
      </c>
    </row>
    <row r="148" s="2" customFormat="1">
      <c r="A148" s="40"/>
      <c r="B148" s="41"/>
      <c r="C148" s="42"/>
      <c r="D148" s="228" t="s">
        <v>165</v>
      </c>
      <c r="E148" s="42"/>
      <c r="F148" s="229" t="s">
        <v>223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165</v>
      </c>
      <c r="AU148" s="19" t="s">
        <v>83</v>
      </c>
    </row>
    <row r="149" s="13" customFormat="1">
      <c r="A149" s="13"/>
      <c r="B149" s="233"/>
      <c r="C149" s="234"/>
      <c r="D149" s="228" t="s">
        <v>170</v>
      </c>
      <c r="E149" s="235" t="s">
        <v>28</v>
      </c>
      <c r="F149" s="236" t="s">
        <v>225</v>
      </c>
      <c r="G149" s="234"/>
      <c r="H149" s="237">
        <v>270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170</v>
      </c>
      <c r="AU149" s="243" t="s">
        <v>83</v>
      </c>
      <c r="AV149" s="13" t="s">
        <v>83</v>
      </c>
      <c r="AW149" s="13" t="s">
        <v>35</v>
      </c>
      <c r="AX149" s="13" t="s">
        <v>81</v>
      </c>
      <c r="AY149" s="243" t="s">
        <v>156</v>
      </c>
    </row>
    <row r="150" s="12" customFormat="1" ht="22.8" customHeight="1">
      <c r="A150" s="12"/>
      <c r="B150" s="199"/>
      <c r="C150" s="200"/>
      <c r="D150" s="201" t="s">
        <v>73</v>
      </c>
      <c r="E150" s="213" t="s">
        <v>83</v>
      </c>
      <c r="F150" s="213" t="s">
        <v>226</v>
      </c>
      <c r="G150" s="200"/>
      <c r="H150" s="200"/>
      <c r="I150" s="203"/>
      <c r="J150" s="214">
        <f>BK150</f>
        <v>0</v>
      </c>
      <c r="K150" s="200"/>
      <c r="L150" s="205"/>
      <c r="M150" s="206"/>
      <c r="N150" s="207"/>
      <c r="O150" s="207"/>
      <c r="P150" s="208">
        <f>SUM(P151:P153)</f>
        <v>0</v>
      </c>
      <c r="Q150" s="207"/>
      <c r="R150" s="208">
        <f>SUM(R151:R153)</f>
        <v>2.6495532000000002</v>
      </c>
      <c r="S150" s="207"/>
      <c r="T150" s="209">
        <f>SUM(T151:T153)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0" t="s">
        <v>81</v>
      </c>
      <c r="AT150" s="211" t="s">
        <v>73</v>
      </c>
      <c r="AU150" s="211" t="s">
        <v>81</v>
      </c>
      <c r="AY150" s="210" t="s">
        <v>156</v>
      </c>
      <c r="BK150" s="212">
        <f>SUM(BK151:BK153)</f>
        <v>0</v>
      </c>
    </row>
    <row r="151" s="2" customFormat="1" ht="37.8" customHeight="1">
      <c r="A151" s="40"/>
      <c r="B151" s="41"/>
      <c r="C151" s="215" t="s">
        <v>227</v>
      </c>
      <c r="D151" s="215" t="s">
        <v>158</v>
      </c>
      <c r="E151" s="216" t="s">
        <v>228</v>
      </c>
      <c r="F151" s="217" t="s">
        <v>229</v>
      </c>
      <c r="G151" s="218" t="s">
        <v>168</v>
      </c>
      <c r="H151" s="219">
        <v>1.0800000000000001</v>
      </c>
      <c r="I151" s="220"/>
      <c r="J151" s="221">
        <f>ROUND(I151*H151,2)</f>
        <v>0</v>
      </c>
      <c r="K151" s="217" t="s">
        <v>162</v>
      </c>
      <c r="L151" s="46"/>
      <c r="M151" s="222" t="s">
        <v>28</v>
      </c>
      <c r="N151" s="223" t="s">
        <v>45</v>
      </c>
      <c r="O151" s="86"/>
      <c r="P151" s="224">
        <f>O151*H151</f>
        <v>0</v>
      </c>
      <c r="Q151" s="224">
        <v>2.45329</v>
      </c>
      <c r="R151" s="224">
        <f>Q151*H151</f>
        <v>2.6495532000000002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163</v>
      </c>
      <c r="AT151" s="226" t="s">
        <v>158</v>
      </c>
      <c r="AU151" s="226" t="s">
        <v>83</v>
      </c>
      <c r="AY151" s="19" t="s">
        <v>156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163</v>
      </c>
      <c r="BM151" s="226" t="s">
        <v>230</v>
      </c>
    </row>
    <row r="152" s="2" customFormat="1">
      <c r="A152" s="40"/>
      <c r="B152" s="41"/>
      <c r="C152" s="42"/>
      <c r="D152" s="228" t="s">
        <v>165</v>
      </c>
      <c r="E152" s="42"/>
      <c r="F152" s="229" t="s">
        <v>229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165</v>
      </c>
      <c r="AU152" s="19" t="s">
        <v>83</v>
      </c>
    </row>
    <row r="153" s="13" customFormat="1">
      <c r="A153" s="13"/>
      <c r="B153" s="233"/>
      <c r="C153" s="234"/>
      <c r="D153" s="228" t="s">
        <v>170</v>
      </c>
      <c r="E153" s="235" t="s">
        <v>28</v>
      </c>
      <c r="F153" s="236" t="s">
        <v>231</v>
      </c>
      <c r="G153" s="234"/>
      <c r="H153" s="237">
        <v>1.0800000000000001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170</v>
      </c>
      <c r="AU153" s="243" t="s">
        <v>83</v>
      </c>
      <c r="AV153" s="13" t="s">
        <v>83</v>
      </c>
      <c r="AW153" s="13" t="s">
        <v>35</v>
      </c>
      <c r="AX153" s="13" t="s">
        <v>81</v>
      </c>
      <c r="AY153" s="243" t="s">
        <v>156</v>
      </c>
    </row>
    <row r="154" s="12" customFormat="1" ht="22.8" customHeight="1">
      <c r="A154" s="12"/>
      <c r="B154" s="199"/>
      <c r="C154" s="200"/>
      <c r="D154" s="201" t="s">
        <v>73</v>
      </c>
      <c r="E154" s="213" t="s">
        <v>95</v>
      </c>
      <c r="F154" s="213" t="s">
        <v>232</v>
      </c>
      <c r="G154" s="200"/>
      <c r="H154" s="200"/>
      <c r="I154" s="203"/>
      <c r="J154" s="214">
        <f>BK154</f>
        <v>0</v>
      </c>
      <c r="K154" s="200"/>
      <c r="L154" s="205"/>
      <c r="M154" s="206"/>
      <c r="N154" s="207"/>
      <c r="O154" s="207"/>
      <c r="P154" s="208">
        <f>SUM(P155:P229)</f>
        <v>0</v>
      </c>
      <c r="Q154" s="207"/>
      <c r="R154" s="208">
        <f>SUM(R155:R229)</f>
        <v>142.21547554</v>
      </c>
      <c r="S154" s="207"/>
      <c r="T154" s="209">
        <f>SUM(T155:T229)</f>
        <v>0.0015400000000000001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0" t="s">
        <v>81</v>
      </c>
      <c r="AT154" s="211" t="s">
        <v>73</v>
      </c>
      <c r="AU154" s="211" t="s">
        <v>81</v>
      </c>
      <c r="AY154" s="210" t="s">
        <v>156</v>
      </c>
      <c r="BK154" s="212">
        <f>SUM(BK155:BK229)</f>
        <v>0</v>
      </c>
    </row>
    <row r="155" s="2" customFormat="1" ht="37.8" customHeight="1">
      <c r="A155" s="40"/>
      <c r="B155" s="41"/>
      <c r="C155" s="215" t="s">
        <v>233</v>
      </c>
      <c r="D155" s="215" t="s">
        <v>158</v>
      </c>
      <c r="E155" s="216" t="s">
        <v>234</v>
      </c>
      <c r="F155" s="217" t="s">
        <v>235</v>
      </c>
      <c r="G155" s="218" t="s">
        <v>161</v>
      </c>
      <c r="H155" s="219">
        <v>29.026</v>
      </c>
      <c r="I155" s="220"/>
      <c r="J155" s="221">
        <f>ROUND(I155*H155,2)</f>
        <v>0</v>
      </c>
      <c r="K155" s="217" t="s">
        <v>162</v>
      </c>
      <c r="L155" s="46"/>
      <c r="M155" s="222" t="s">
        <v>28</v>
      </c>
      <c r="N155" s="223" t="s">
        <v>45</v>
      </c>
      <c r="O155" s="86"/>
      <c r="P155" s="224">
        <f>O155*H155</f>
        <v>0</v>
      </c>
      <c r="Q155" s="224">
        <v>0.45195000000000002</v>
      </c>
      <c r="R155" s="224">
        <f>Q155*H155</f>
        <v>13.118300700000001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163</v>
      </c>
      <c r="AT155" s="226" t="s">
        <v>158</v>
      </c>
      <c r="AU155" s="226" t="s">
        <v>83</v>
      </c>
      <c r="AY155" s="19" t="s">
        <v>156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163</v>
      </c>
      <c r="BM155" s="226" t="s">
        <v>236</v>
      </c>
    </row>
    <row r="156" s="2" customFormat="1">
      <c r="A156" s="40"/>
      <c r="B156" s="41"/>
      <c r="C156" s="42"/>
      <c r="D156" s="228" t="s">
        <v>165</v>
      </c>
      <c r="E156" s="42"/>
      <c r="F156" s="229" t="s">
        <v>235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165</v>
      </c>
      <c r="AU156" s="19" t="s">
        <v>83</v>
      </c>
    </row>
    <row r="157" s="13" customFormat="1">
      <c r="A157" s="13"/>
      <c r="B157" s="233"/>
      <c r="C157" s="234"/>
      <c r="D157" s="228" t="s">
        <v>170</v>
      </c>
      <c r="E157" s="235" t="s">
        <v>28</v>
      </c>
      <c r="F157" s="236" t="s">
        <v>237</v>
      </c>
      <c r="G157" s="234"/>
      <c r="H157" s="237">
        <v>19.826000000000001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170</v>
      </c>
      <c r="AU157" s="243" t="s">
        <v>83</v>
      </c>
      <c r="AV157" s="13" t="s">
        <v>83</v>
      </c>
      <c r="AW157" s="13" t="s">
        <v>35</v>
      </c>
      <c r="AX157" s="13" t="s">
        <v>74</v>
      </c>
      <c r="AY157" s="243" t="s">
        <v>156</v>
      </c>
    </row>
    <row r="158" s="13" customFormat="1">
      <c r="A158" s="13"/>
      <c r="B158" s="233"/>
      <c r="C158" s="234"/>
      <c r="D158" s="228" t="s">
        <v>170</v>
      </c>
      <c r="E158" s="235" t="s">
        <v>28</v>
      </c>
      <c r="F158" s="236" t="s">
        <v>238</v>
      </c>
      <c r="G158" s="234"/>
      <c r="H158" s="237">
        <v>9.1999999999999993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170</v>
      </c>
      <c r="AU158" s="243" t="s">
        <v>83</v>
      </c>
      <c r="AV158" s="13" t="s">
        <v>83</v>
      </c>
      <c r="AW158" s="13" t="s">
        <v>35</v>
      </c>
      <c r="AX158" s="13" t="s">
        <v>74</v>
      </c>
      <c r="AY158" s="243" t="s">
        <v>156</v>
      </c>
    </row>
    <row r="159" s="14" customFormat="1">
      <c r="A159" s="14"/>
      <c r="B159" s="244"/>
      <c r="C159" s="245"/>
      <c r="D159" s="228" t="s">
        <v>170</v>
      </c>
      <c r="E159" s="246" t="s">
        <v>28</v>
      </c>
      <c r="F159" s="247" t="s">
        <v>186</v>
      </c>
      <c r="G159" s="245"/>
      <c r="H159" s="248">
        <v>29.026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170</v>
      </c>
      <c r="AU159" s="254" t="s">
        <v>83</v>
      </c>
      <c r="AV159" s="14" t="s">
        <v>163</v>
      </c>
      <c r="AW159" s="14" t="s">
        <v>35</v>
      </c>
      <c r="AX159" s="14" t="s">
        <v>81</v>
      </c>
      <c r="AY159" s="254" t="s">
        <v>156</v>
      </c>
    </row>
    <row r="160" s="2" customFormat="1" ht="49.05" customHeight="1">
      <c r="A160" s="40"/>
      <c r="B160" s="41"/>
      <c r="C160" s="215" t="s">
        <v>239</v>
      </c>
      <c r="D160" s="215" t="s">
        <v>158</v>
      </c>
      <c r="E160" s="216" t="s">
        <v>240</v>
      </c>
      <c r="F160" s="217" t="s">
        <v>241</v>
      </c>
      <c r="G160" s="218" t="s">
        <v>161</v>
      </c>
      <c r="H160" s="219">
        <v>84.245999999999995</v>
      </c>
      <c r="I160" s="220"/>
      <c r="J160" s="221">
        <f>ROUND(I160*H160,2)</f>
        <v>0</v>
      </c>
      <c r="K160" s="217" t="s">
        <v>162</v>
      </c>
      <c r="L160" s="46"/>
      <c r="M160" s="222" t="s">
        <v>28</v>
      </c>
      <c r="N160" s="223" t="s">
        <v>45</v>
      </c>
      <c r="O160" s="86"/>
      <c r="P160" s="224">
        <f>O160*H160</f>
        <v>0</v>
      </c>
      <c r="Q160" s="224">
        <v>0.37698999999999999</v>
      </c>
      <c r="R160" s="224">
        <f>Q160*H160</f>
        <v>31.759899539999996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163</v>
      </c>
      <c r="AT160" s="226" t="s">
        <v>158</v>
      </c>
      <c r="AU160" s="226" t="s">
        <v>83</v>
      </c>
      <c r="AY160" s="19" t="s">
        <v>156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81</v>
      </c>
      <c r="BK160" s="227">
        <f>ROUND(I160*H160,2)</f>
        <v>0</v>
      </c>
      <c r="BL160" s="19" t="s">
        <v>163</v>
      </c>
      <c r="BM160" s="226" t="s">
        <v>242</v>
      </c>
    </row>
    <row r="161" s="2" customFormat="1">
      <c r="A161" s="40"/>
      <c r="B161" s="41"/>
      <c r="C161" s="42"/>
      <c r="D161" s="228" t="s">
        <v>165</v>
      </c>
      <c r="E161" s="42"/>
      <c r="F161" s="229" t="s">
        <v>241</v>
      </c>
      <c r="G161" s="42"/>
      <c r="H161" s="42"/>
      <c r="I161" s="230"/>
      <c r="J161" s="42"/>
      <c r="K161" s="42"/>
      <c r="L161" s="46"/>
      <c r="M161" s="231"/>
      <c r="N161" s="232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165</v>
      </c>
      <c r="AU161" s="19" t="s">
        <v>83</v>
      </c>
    </row>
    <row r="162" s="13" customFormat="1">
      <c r="A162" s="13"/>
      <c r="B162" s="233"/>
      <c r="C162" s="234"/>
      <c r="D162" s="228" t="s">
        <v>170</v>
      </c>
      <c r="E162" s="235" t="s">
        <v>28</v>
      </c>
      <c r="F162" s="236" t="s">
        <v>243</v>
      </c>
      <c r="G162" s="234"/>
      <c r="H162" s="237">
        <v>29.725999999999999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170</v>
      </c>
      <c r="AU162" s="243" t="s">
        <v>83</v>
      </c>
      <c r="AV162" s="13" t="s">
        <v>83</v>
      </c>
      <c r="AW162" s="13" t="s">
        <v>35</v>
      </c>
      <c r="AX162" s="13" t="s">
        <v>74</v>
      </c>
      <c r="AY162" s="243" t="s">
        <v>156</v>
      </c>
    </row>
    <row r="163" s="13" customFormat="1">
      <c r="A163" s="13"/>
      <c r="B163" s="233"/>
      <c r="C163" s="234"/>
      <c r="D163" s="228" t="s">
        <v>170</v>
      </c>
      <c r="E163" s="235" t="s">
        <v>28</v>
      </c>
      <c r="F163" s="236" t="s">
        <v>244</v>
      </c>
      <c r="G163" s="234"/>
      <c r="H163" s="237">
        <v>54.520000000000003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170</v>
      </c>
      <c r="AU163" s="243" t="s">
        <v>83</v>
      </c>
      <c r="AV163" s="13" t="s">
        <v>83</v>
      </c>
      <c r="AW163" s="13" t="s">
        <v>35</v>
      </c>
      <c r="AX163" s="13" t="s">
        <v>74</v>
      </c>
      <c r="AY163" s="243" t="s">
        <v>156</v>
      </c>
    </row>
    <row r="164" s="14" customFormat="1">
      <c r="A164" s="14"/>
      <c r="B164" s="244"/>
      <c r="C164" s="245"/>
      <c r="D164" s="228" t="s">
        <v>170</v>
      </c>
      <c r="E164" s="246" t="s">
        <v>28</v>
      </c>
      <c r="F164" s="247" t="s">
        <v>186</v>
      </c>
      <c r="G164" s="245"/>
      <c r="H164" s="248">
        <v>84.246000000000009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170</v>
      </c>
      <c r="AU164" s="254" t="s">
        <v>83</v>
      </c>
      <c r="AV164" s="14" t="s">
        <v>163</v>
      </c>
      <c r="AW164" s="14" t="s">
        <v>35</v>
      </c>
      <c r="AX164" s="14" t="s">
        <v>81</v>
      </c>
      <c r="AY164" s="254" t="s">
        <v>156</v>
      </c>
    </row>
    <row r="165" s="2" customFormat="1" ht="37.8" customHeight="1">
      <c r="A165" s="40"/>
      <c r="B165" s="41"/>
      <c r="C165" s="215" t="s">
        <v>245</v>
      </c>
      <c r="D165" s="215" t="s">
        <v>158</v>
      </c>
      <c r="E165" s="216" t="s">
        <v>246</v>
      </c>
      <c r="F165" s="217" t="s">
        <v>247</v>
      </c>
      <c r="G165" s="218" t="s">
        <v>218</v>
      </c>
      <c r="H165" s="219">
        <v>0.28999999999999998</v>
      </c>
      <c r="I165" s="220"/>
      <c r="J165" s="221">
        <f>ROUND(I165*H165,2)</f>
        <v>0</v>
      </c>
      <c r="K165" s="217" t="s">
        <v>162</v>
      </c>
      <c r="L165" s="46"/>
      <c r="M165" s="222" t="s">
        <v>28</v>
      </c>
      <c r="N165" s="223" t="s">
        <v>45</v>
      </c>
      <c r="O165" s="86"/>
      <c r="P165" s="224">
        <f>O165*H165</f>
        <v>0</v>
      </c>
      <c r="Q165" s="224">
        <v>1.04922</v>
      </c>
      <c r="R165" s="224">
        <f>Q165*H165</f>
        <v>0.30427379999999998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163</v>
      </c>
      <c r="AT165" s="226" t="s">
        <v>158</v>
      </c>
      <c r="AU165" s="226" t="s">
        <v>83</v>
      </c>
      <c r="AY165" s="19" t="s">
        <v>156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163</v>
      </c>
      <c r="BM165" s="226" t="s">
        <v>248</v>
      </c>
    </row>
    <row r="166" s="2" customFormat="1">
      <c r="A166" s="40"/>
      <c r="B166" s="41"/>
      <c r="C166" s="42"/>
      <c r="D166" s="228" t="s">
        <v>165</v>
      </c>
      <c r="E166" s="42"/>
      <c r="F166" s="229" t="s">
        <v>247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165</v>
      </c>
      <c r="AU166" s="19" t="s">
        <v>83</v>
      </c>
    </row>
    <row r="167" s="13" customFormat="1">
      <c r="A167" s="13"/>
      <c r="B167" s="233"/>
      <c r="C167" s="234"/>
      <c r="D167" s="228" t="s">
        <v>170</v>
      </c>
      <c r="E167" s="235" t="s">
        <v>28</v>
      </c>
      <c r="F167" s="236" t="s">
        <v>249</v>
      </c>
      <c r="G167" s="234"/>
      <c r="H167" s="237">
        <v>0.28999999999999998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170</v>
      </c>
      <c r="AU167" s="243" t="s">
        <v>83</v>
      </c>
      <c r="AV167" s="13" t="s">
        <v>83</v>
      </c>
      <c r="AW167" s="13" t="s">
        <v>35</v>
      </c>
      <c r="AX167" s="13" t="s">
        <v>81</v>
      </c>
      <c r="AY167" s="243" t="s">
        <v>156</v>
      </c>
    </row>
    <row r="168" s="2" customFormat="1" ht="62.7" customHeight="1">
      <c r="A168" s="40"/>
      <c r="B168" s="41"/>
      <c r="C168" s="215" t="s">
        <v>7</v>
      </c>
      <c r="D168" s="215" t="s">
        <v>158</v>
      </c>
      <c r="E168" s="216" t="s">
        <v>250</v>
      </c>
      <c r="F168" s="217" t="s">
        <v>251</v>
      </c>
      <c r="G168" s="218" t="s">
        <v>161</v>
      </c>
      <c r="H168" s="219">
        <v>0.996</v>
      </c>
      <c r="I168" s="220"/>
      <c r="J168" s="221">
        <f>ROUND(I168*H168,2)</f>
        <v>0</v>
      </c>
      <c r="K168" s="217" t="s">
        <v>162</v>
      </c>
      <c r="L168" s="46"/>
      <c r="M168" s="222" t="s">
        <v>28</v>
      </c>
      <c r="N168" s="223" t="s">
        <v>45</v>
      </c>
      <c r="O168" s="86"/>
      <c r="P168" s="224">
        <f>O168*H168</f>
        <v>0</v>
      </c>
      <c r="Q168" s="224">
        <v>0.21171999999999999</v>
      </c>
      <c r="R168" s="224">
        <f>Q168*H168</f>
        <v>0.21087312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163</v>
      </c>
      <c r="AT168" s="226" t="s">
        <v>158</v>
      </c>
      <c r="AU168" s="226" t="s">
        <v>83</v>
      </c>
      <c r="AY168" s="19" t="s">
        <v>156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163</v>
      </c>
      <c r="BM168" s="226" t="s">
        <v>252</v>
      </c>
    </row>
    <row r="169" s="2" customFormat="1">
      <c r="A169" s="40"/>
      <c r="B169" s="41"/>
      <c r="C169" s="42"/>
      <c r="D169" s="228" t="s">
        <v>165</v>
      </c>
      <c r="E169" s="42"/>
      <c r="F169" s="229" t="s">
        <v>251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165</v>
      </c>
      <c r="AU169" s="19" t="s">
        <v>83</v>
      </c>
    </row>
    <row r="170" s="13" customFormat="1">
      <c r="A170" s="13"/>
      <c r="B170" s="233"/>
      <c r="C170" s="234"/>
      <c r="D170" s="228" t="s">
        <v>170</v>
      </c>
      <c r="E170" s="235" t="s">
        <v>28</v>
      </c>
      <c r="F170" s="236" t="s">
        <v>253</v>
      </c>
      <c r="G170" s="234"/>
      <c r="H170" s="237">
        <v>0.996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170</v>
      </c>
      <c r="AU170" s="243" t="s">
        <v>83</v>
      </c>
      <c r="AV170" s="13" t="s">
        <v>83</v>
      </c>
      <c r="AW170" s="13" t="s">
        <v>35</v>
      </c>
      <c r="AX170" s="13" t="s">
        <v>81</v>
      </c>
      <c r="AY170" s="243" t="s">
        <v>156</v>
      </c>
    </row>
    <row r="171" s="2" customFormat="1" ht="37.8" customHeight="1">
      <c r="A171" s="40"/>
      <c r="B171" s="41"/>
      <c r="C171" s="215" t="s">
        <v>254</v>
      </c>
      <c r="D171" s="215" t="s">
        <v>158</v>
      </c>
      <c r="E171" s="216" t="s">
        <v>255</v>
      </c>
      <c r="F171" s="217" t="s">
        <v>256</v>
      </c>
      <c r="G171" s="218" t="s">
        <v>257</v>
      </c>
      <c r="H171" s="219">
        <v>5</v>
      </c>
      <c r="I171" s="220"/>
      <c r="J171" s="221">
        <f>ROUND(I171*H171,2)</f>
        <v>0</v>
      </c>
      <c r="K171" s="217" t="s">
        <v>162</v>
      </c>
      <c r="L171" s="46"/>
      <c r="M171" s="222" t="s">
        <v>28</v>
      </c>
      <c r="N171" s="223" t="s">
        <v>45</v>
      </c>
      <c r="O171" s="86"/>
      <c r="P171" s="224">
        <f>O171*H171</f>
        <v>0</v>
      </c>
      <c r="Q171" s="224">
        <v>0.039629999999999999</v>
      </c>
      <c r="R171" s="224">
        <f>Q171*H171</f>
        <v>0.19814999999999999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163</v>
      </c>
      <c r="AT171" s="226" t="s">
        <v>158</v>
      </c>
      <c r="AU171" s="226" t="s">
        <v>83</v>
      </c>
      <c r="AY171" s="19" t="s">
        <v>156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81</v>
      </c>
      <c r="BK171" s="227">
        <f>ROUND(I171*H171,2)</f>
        <v>0</v>
      </c>
      <c r="BL171" s="19" t="s">
        <v>163</v>
      </c>
      <c r="BM171" s="226" t="s">
        <v>258</v>
      </c>
    </row>
    <row r="172" s="2" customFormat="1">
      <c r="A172" s="40"/>
      <c r="B172" s="41"/>
      <c r="C172" s="42"/>
      <c r="D172" s="228" t="s">
        <v>165</v>
      </c>
      <c r="E172" s="42"/>
      <c r="F172" s="229" t="s">
        <v>256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165</v>
      </c>
      <c r="AU172" s="19" t="s">
        <v>83</v>
      </c>
    </row>
    <row r="173" s="2" customFormat="1" ht="37.8" customHeight="1">
      <c r="A173" s="40"/>
      <c r="B173" s="41"/>
      <c r="C173" s="215" t="s">
        <v>259</v>
      </c>
      <c r="D173" s="215" t="s">
        <v>158</v>
      </c>
      <c r="E173" s="216" t="s">
        <v>260</v>
      </c>
      <c r="F173" s="217" t="s">
        <v>261</v>
      </c>
      <c r="G173" s="218" t="s">
        <v>257</v>
      </c>
      <c r="H173" s="219">
        <v>1</v>
      </c>
      <c r="I173" s="220"/>
      <c r="J173" s="221">
        <f>ROUND(I173*H173,2)</f>
        <v>0</v>
      </c>
      <c r="K173" s="217" t="s">
        <v>162</v>
      </c>
      <c r="L173" s="46"/>
      <c r="M173" s="222" t="s">
        <v>28</v>
      </c>
      <c r="N173" s="223" t="s">
        <v>45</v>
      </c>
      <c r="O173" s="86"/>
      <c r="P173" s="224">
        <f>O173*H173</f>
        <v>0</v>
      </c>
      <c r="Q173" s="224">
        <v>0.052630000000000003</v>
      </c>
      <c r="R173" s="224">
        <f>Q173*H173</f>
        <v>0.052630000000000003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163</v>
      </c>
      <c r="AT173" s="226" t="s">
        <v>158</v>
      </c>
      <c r="AU173" s="226" t="s">
        <v>83</v>
      </c>
      <c r="AY173" s="19" t="s">
        <v>156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81</v>
      </c>
      <c r="BK173" s="227">
        <f>ROUND(I173*H173,2)</f>
        <v>0</v>
      </c>
      <c r="BL173" s="19" t="s">
        <v>163</v>
      </c>
      <c r="BM173" s="226" t="s">
        <v>262</v>
      </c>
    </row>
    <row r="174" s="2" customFormat="1">
      <c r="A174" s="40"/>
      <c r="B174" s="41"/>
      <c r="C174" s="42"/>
      <c r="D174" s="228" t="s">
        <v>165</v>
      </c>
      <c r="E174" s="42"/>
      <c r="F174" s="229" t="s">
        <v>261</v>
      </c>
      <c r="G174" s="42"/>
      <c r="H174" s="42"/>
      <c r="I174" s="230"/>
      <c r="J174" s="42"/>
      <c r="K174" s="42"/>
      <c r="L174" s="46"/>
      <c r="M174" s="231"/>
      <c r="N174" s="232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165</v>
      </c>
      <c r="AU174" s="19" t="s">
        <v>83</v>
      </c>
    </row>
    <row r="175" s="2" customFormat="1" ht="24.15" customHeight="1">
      <c r="A175" s="40"/>
      <c r="B175" s="41"/>
      <c r="C175" s="215" t="s">
        <v>263</v>
      </c>
      <c r="D175" s="215" t="s">
        <v>158</v>
      </c>
      <c r="E175" s="216" t="s">
        <v>264</v>
      </c>
      <c r="F175" s="217" t="s">
        <v>265</v>
      </c>
      <c r="G175" s="218" t="s">
        <v>168</v>
      </c>
      <c r="H175" s="219">
        <v>11.366</v>
      </c>
      <c r="I175" s="220"/>
      <c r="J175" s="221">
        <f>ROUND(I175*H175,2)</f>
        <v>0</v>
      </c>
      <c r="K175" s="217" t="s">
        <v>162</v>
      </c>
      <c r="L175" s="46"/>
      <c r="M175" s="222" t="s">
        <v>28</v>
      </c>
      <c r="N175" s="223" t="s">
        <v>45</v>
      </c>
      <c r="O175" s="86"/>
      <c r="P175" s="224">
        <f>O175*H175</f>
        <v>0</v>
      </c>
      <c r="Q175" s="224">
        <v>1.94302</v>
      </c>
      <c r="R175" s="224">
        <f>Q175*H175</f>
        <v>22.08436532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163</v>
      </c>
      <c r="AT175" s="226" t="s">
        <v>158</v>
      </c>
      <c r="AU175" s="226" t="s">
        <v>83</v>
      </c>
      <c r="AY175" s="19" t="s">
        <v>156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81</v>
      </c>
      <c r="BK175" s="227">
        <f>ROUND(I175*H175,2)</f>
        <v>0</v>
      </c>
      <c r="BL175" s="19" t="s">
        <v>163</v>
      </c>
      <c r="BM175" s="226" t="s">
        <v>266</v>
      </c>
    </row>
    <row r="176" s="2" customFormat="1">
      <c r="A176" s="40"/>
      <c r="B176" s="41"/>
      <c r="C176" s="42"/>
      <c r="D176" s="228" t="s">
        <v>165</v>
      </c>
      <c r="E176" s="42"/>
      <c r="F176" s="229" t="s">
        <v>265</v>
      </c>
      <c r="G176" s="42"/>
      <c r="H176" s="42"/>
      <c r="I176" s="230"/>
      <c r="J176" s="42"/>
      <c r="K176" s="42"/>
      <c r="L176" s="46"/>
      <c r="M176" s="231"/>
      <c r="N176" s="232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165</v>
      </c>
      <c r="AU176" s="19" t="s">
        <v>83</v>
      </c>
    </row>
    <row r="177" s="2" customFormat="1" ht="37.8" customHeight="1">
      <c r="A177" s="40"/>
      <c r="B177" s="41"/>
      <c r="C177" s="215" t="s">
        <v>267</v>
      </c>
      <c r="D177" s="215" t="s">
        <v>158</v>
      </c>
      <c r="E177" s="216" t="s">
        <v>268</v>
      </c>
      <c r="F177" s="217" t="s">
        <v>269</v>
      </c>
      <c r="G177" s="218" t="s">
        <v>218</v>
      </c>
      <c r="H177" s="219">
        <v>2.194</v>
      </c>
      <c r="I177" s="220"/>
      <c r="J177" s="221">
        <f>ROUND(I177*H177,2)</f>
        <v>0</v>
      </c>
      <c r="K177" s="217" t="s">
        <v>162</v>
      </c>
      <c r="L177" s="46"/>
      <c r="M177" s="222" t="s">
        <v>28</v>
      </c>
      <c r="N177" s="223" t="s">
        <v>45</v>
      </c>
      <c r="O177" s="86"/>
      <c r="P177" s="224">
        <f>O177*H177</f>
        <v>0</v>
      </c>
      <c r="Q177" s="224">
        <v>0.01221</v>
      </c>
      <c r="R177" s="224">
        <f>Q177*H177</f>
        <v>0.026788740000000002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163</v>
      </c>
      <c r="AT177" s="226" t="s">
        <v>158</v>
      </c>
      <c r="AU177" s="226" t="s">
        <v>83</v>
      </c>
      <c r="AY177" s="19" t="s">
        <v>156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163</v>
      </c>
      <c r="BM177" s="226" t="s">
        <v>270</v>
      </c>
    </row>
    <row r="178" s="2" customFormat="1">
      <c r="A178" s="40"/>
      <c r="B178" s="41"/>
      <c r="C178" s="42"/>
      <c r="D178" s="228" t="s">
        <v>165</v>
      </c>
      <c r="E178" s="42"/>
      <c r="F178" s="229" t="s">
        <v>269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165</v>
      </c>
      <c r="AU178" s="19" t="s">
        <v>83</v>
      </c>
    </row>
    <row r="179" s="13" customFormat="1">
      <c r="A179" s="13"/>
      <c r="B179" s="233"/>
      <c r="C179" s="234"/>
      <c r="D179" s="228" t="s">
        <v>170</v>
      </c>
      <c r="E179" s="235" t="s">
        <v>28</v>
      </c>
      <c r="F179" s="236" t="s">
        <v>271</v>
      </c>
      <c r="G179" s="234"/>
      <c r="H179" s="237">
        <v>2.194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170</v>
      </c>
      <c r="AU179" s="243" t="s">
        <v>83</v>
      </c>
      <c r="AV179" s="13" t="s">
        <v>83</v>
      </c>
      <c r="AW179" s="13" t="s">
        <v>35</v>
      </c>
      <c r="AX179" s="13" t="s">
        <v>81</v>
      </c>
      <c r="AY179" s="243" t="s">
        <v>156</v>
      </c>
    </row>
    <row r="180" s="2" customFormat="1" ht="14.4" customHeight="1">
      <c r="A180" s="40"/>
      <c r="B180" s="41"/>
      <c r="C180" s="255" t="s">
        <v>272</v>
      </c>
      <c r="D180" s="255" t="s">
        <v>273</v>
      </c>
      <c r="E180" s="256" t="s">
        <v>274</v>
      </c>
      <c r="F180" s="257" t="s">
        <v>275</v>
      </c>
      <c r="G180" s="258" t="s">
        <v>218</v>
      </c>
      <c r="H180" s="259">
        <v>2.3700000000000001</v>
      </c>
      <c r="I180" s="260"/>
      <c r="J180" s="261">
        <f>ROUND(I180*H180,2)</f>
        <v>0</v>
      </c>
      <c r="K180" s="257" t="s">
        <v>162</v>
      </c>
      <c r="L180" s="262"/>
      <c r="M180" s="263" t="s">
        <v>28</v>
      </c>
      <c r="N180" s="264" t="s">
        <v>45</v>
      </c>
      <c r="O180" s="86"/>
      <c r="P180" s="224">
        <f>O180*H180</f>
        <v>0</v>
      </c>
      <c r="Q180" s="224">
        <v>1</v>
      </c>
      <c r="R180" s="224">
        <f>Q180*H180</f>
        <v>2.3700000000000001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196</v>
      </c>
      <c r="AT180" s="226" t="s">
        <v>273</v>
      </c>
      <c r="AU180" s="226" t="s">
        <v>83</v>
      </c>
      <c r="AY180" s="19" t="s">
        <v>156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163</v>
      </c>
      <c r="BM180" s="226" t="s">
        <v>276</v>
      </c>
    </row>
    <row r="181" s="2" customFormat="1">
      <c r="A181" s="40"/>
      <c r="B181" s="41"/>
      <c r="C181" s="42"/>
      <c r="D181" s="228" t="s">
        <v>165</v>
      </c>
      <c r="E181" s="42"/>
      <c r="F181" s="229" t="s">
        <v>275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165</v>
      </c>
      <c r="AU181" s="19" t="s">
        <v>83</v>
      </c>
    </row>
    <row r="182" s="13" customFormat="1">
      <c r="A182" s="13"/>
      <c r="B182" s="233"/>
      <c r="C182" s="234"/>
      <c r="D182" s="228" t="s">
        <v>170</v>
      </c>
      <c r="E182" s="235" t="s">
        <v>28</v>
      </c>
      <c r="F182" s="236" t="s">
        <v>277</v>
      </c>
      <c r="G182" s="234"/>
      <c r="H182" s="237">
        <v>2.3700000000000001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170</v>
      </c>
      <c r="AU182" s="243" t="s">
        <v>83</v>
      </c>
      <c r="AV182" s="13" t="s">
        <v>83</v>
      </c>
      <c r="AW182" s="13" t="s">
        <v>35</v>
      </c>
      <c r="AX182" s="13" t="s">
        <v>81</v>
      </c>
      <c r="AY182" s="243" t="s">
        <v>156</v>
      </c>
    </row>
    <row r="183" s="2" customFormat="1" ht="24.15" customHeight="1">
      <c r="A183" s="40"/>
      <c r="B183" s="41"/>
      <c r="C183" s="215" t="s">
        <v>278</v>
      </c>
      <c r="D183" s="215" t="s">
        <v>158</v>
      </c>
      <c r="E183" s="216" t="s">
        <v>279</v>
      </c>
      <c r="F183" s="217" t="s">
        <v>280</v>
      </c>
      <c r="G183" s="218" t="s">
        <v>218</v>
      </c>
      <c r="H183" s="219">
        <v>0.028000000000000001</v>
      </c>
      <c r="I183" s="220"/>
      <c r="J183" s="221">
        <f>ROUND(I183*H183,2)</f>
        <v>0</v>
      </c>
      <c r="K183" s="217" t="s">
        <v>162</v>
      </c>
      <c r="L183" s="46"/>
      <c r="M183" s="222" t="s">
        <v>28</v>
      </c>
      <c r="N183" s="223" t="s">
        <v>45</v>
      </c>
      <c r="O183" s="86"/>
      <c r="P183" s="224">
        <f>O183*H183</f>
        <v>0</v>
      </c>
      <c r="Q183" s="224">
        <v>1.0900000000000001</v>
      </c>
      <c r="R183" s="224">
        <f>Q183*H183</f>
        <v>0.030520000000000002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163</v>
      </c>
      <c r="AT183" s="226" t="s">
        <v>158</v>
      </c>
      <c r="AU183" s="226" t="s">
        <v>83</v>
      </c>
      <c r="AY183" s="19" t="s">
        <v>156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163</v>
      </c>
      <c r="BM183" s="226" t="s">
        <v>281</v>
      </c>
    </row>
    <row r="184" s="2" customFormat="1">
      <c r="A184" s="40"/>
      <c r="B184" s="41"/>
      <c r="C184" s="42"/>
      <c r="D184" s="228" t="s">
        <v>165</v>
      </c>
      <c r="E184" s="42"/>
      <c r="F184" s="229" t="s">
        <v>280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165</v>
      </c>
      <c r="AU184" s="19" t="s">
        <v>83</v>
      </c>
    </row>
    <row r="185" s="2" customFormat="1" ht="24.15" customHeight="1">
      <c r="A185" s="40"/>
      <c r="B185" s="41"/>
      <c r="C185" s="215" t="s">
        <v>282</v>
      </c>
      <c r="D185" s="215" t="s">
        <v>158</v>
      </c>
      <c r="E185" s="216" t="s">
        <v>283</v>
      </c>
      <c r="F185" s="217" t="s">
        <v>284</v>
      </c>
      <c r="G185" s="218" t="s">
        <v>218</v>
      </c>
      <c r="H185" s="219">
        <v>2.1200000000000001</v>
      </c>
      <c r="I185" s="220"/>
      <c r="J185" s="221">
        <f>ROUND(I185*H185,2)</f>
        <v>0</v>
      </c>
      <c r="K185" s="217" t="s">
        <v>162</v>
      </c>
      <c r="L185" s="46"/>
      <c r="M185" s="222" t="s">
        <v>28</v>
      </c>
      <c r="N185" s="223" t="s">
        <v>45</v>
      </c>
      <c r="O185" s="86"/>
      <c r="P185" s="224">
        <f>O185*H185</f>
        <v>0</v>
      </c>
      <c r="Q185" s="224">
        <v>1.0900000000000001</v>
      </c>
      <c r="R185" s="224">
        <f>Q185*H185</f>
        <v>2.3108000000000004</v>
      </c>
      <c r="S185" s="224">
        <v>0</v>
      </c>
      <c r="T185" s="225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6" t="s">
        <v>163</v>
      </c>
      <c r="AT185" s="226" t="s">
        <v>158</v>
      </c>
      <c r="AU185" s="226" t="s">
        <v>83</v>
      </c>
      <c r="AY185" s="19" t="s">
        <v>156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19" t="s">
        <v>81</v>
      </c>
      <c r="BK185" s="227">
        <f>ROUND(I185*H185,2)</f>
        <v>0</v>
      </c>
      <c r="BL185" s="19" t="s">
        <v>163</v>
      </c>
      <c r="BM185" s="226" t="s">
        <v>285</v>
      </c>
    </row>
    <row r="186" s="2" customFormat="1">
      <c r="A186" s="40"/>
      <c r="B186" s="41"/>
      <c r="C186" s="42"/>
      <c r="D186" s="228" t="s">
        <v>165</v>
      </c>
      <c r="E186" s="42"/>
      <c r="F186" s="229" t="s">
        <v>284</v>
      </c>
      <c r="G186" s="42"/>
      <c r="H186" s="42"/>
      <c r="I186" s="230"/>
      <c r="J186" s="42"/>
      <c r="K186" s="42"/>
      <c r="L186" s="46"/>
      <c r="M186" s="231"/>
      <c r="N186" s="232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165</v>
      </c>
      <c r="AU186" s="19" t="s">
        <v>83</v>
      </c>
    </row>
    <row r="187" s="2" customFormat="1" ht="37.8" customHeight="1">
      <c r="A187" s="40"/>
      <c r="B187" s="41"/>
      <c r="C187" s="215" t="s">
        <v>286</v>
      </c>
      <c r="D187" s="215" t="s">
        <v>158</v>
      </c>
      <c r="E187" s="216" t="s">
        <v>287</v>
      </c>
      <c r="F187" s="217" t="s">
        <v>288</v>
      </c>
      <c r="G187" s="218" t="s">
        <v>289</v>
      </c>
      <c r="H187" s="219">
        <v>38.5</v>
      </c>
      <c r="I187" s="220"/>
      <c r="J187" s="221">
        <f>ROUND(I187*H187,2)</f>
        <v>0</v>
      </c>
      <c r="K187" s="217" t="s">
        <v>162</v>
      </c>
      <c r="L187" s="46"/>
      <c r="M187" s="222" t="s">
        <v>28</v>
      </c>
      <c r="N187" s="223" t="s">
        <v>45</v>
      </c>
      <c r="O187" s="86"/>
      <c r="P187" s="224">
        <f>O187*H187</f>
        <v>0</v>
      </c>
      <c r="Q187" s="224">
        <v>0.00059999999999999995</v>
      </c>
      <c r="R187" s="224">
        <f>Q187*H187</f>
        <v>0.023099999999999999</v>
      </c>
      <c r="S187" s="224">
        <v>4.0000000000000003E-05</v>
      </c>
      <c r="T187" s="225">
        <f>S187*H187</f>
        <v>0.0015400000000000001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6" t="s">
        <v>163</v>
      </c>
      <c r="AT187" s="226" t="s">
        <v>158</v>
      </c>
      <c r="AU187" s="226" t="s">
        <v>83</v>
      </c>
      <c r="AY187" s="19" t="s">
        <v>156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19" t="s">
        <v>81</v>
      </c>
      <c r="BK187" s="227">
        <f>ROUND(I187*H187,2)</f>
        <v>0</v>
      </c>
      <c r="BL187" s="19" t="s">
        <v>163</v>
      </c>
      <c r="BM187" s="226" t="s">
        <v>290</v>
      </c>
    </row>
    <row r="188" s="2" customFormat="1">
      <c r="A188" s="40"/>
      <c r="B188" s="41"/>
      <c r="C188" s="42"/>
      <c r="D188" s="228" t="s">
        <v>165</v>
      </c>
      <c r="E188" s="42"/>
      <c r="F188" s="229" t="s">
        <v>288</v>
      </c>
      <c r="G188" s="42"/>
      <c r="H188" s="42"/>
      <c r="I188" s="230"/>
      <c r="J188" s="42"/>
      <c r="K188" s="42"/>
      <c r="L188" s="46"/>
      <c r="M188" s="231"/>
      <c r="N188" s="232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165</v>
      </c>
      <c r="AU188" s="19" t="s">
        <v>83</v>
      </c>
    </row>
    <row r="189" s="13" customFormat="1">
      <c r="A189" s="13"/>
      <c r="B189" s="233"/>
      <c r="C189" s="234"/>
      <c r="D189" s="228" t="s">
        <v>170</v>
      </c>
      <c r="E189" s="235" t="s">
        <v>28</v>
      </c>
      <c r="F189" s="236" t="s">
        <v>291</v>
      </c>
      <c r="G189" s="234"/>
      <c r="H189" s="237">
        <v>38.5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170</v>
      </c>
      <c r="AU189" s="243" t="s">
        <v>83</v>
      </c>
      <c r="AV189" s="13" t="s">
        <v>83</v>
      </c>
      <c r="AW189" s="13" t="s">
        <v>35</v>
      </c>
      <c r="AX189" s="13" t="s">
        <v>81</v>
      </c>
      <c r="AY189" s="243" t="s">
        <v>156</v>
      </c>
    </row>
    <row r="190" s="2" customFormat="1" ht="62.7" customHeight="1">
      <c r="A190" s="40"/>
      <c r="B190" s="41"/>
      <c r="C190" s="215" t="s">
        <v>292</v>
      </c>
      <c r="D190" s="215" t="s">
        <v>158</v>
      </c>
      <c r="E190" s="216" t="s">
        <v>293</v>
      </c>
      <c r="F190" s="217" t="s">
        <v>294</v>
      </c>
      <c r="G190" s="218" t="s">
        <v>168</v>
      </c>
      <c r="H190" s="219">
        <v>4.8600000000000003</v>
      </c>
      <c r="I190" s="220"/>
      <c r="J190" s="221">
        <f>ROUND(I190*H190,2)</f>
        <v>0</v>
      </c>
      <c r="K190" s="217" t="s">
        <v>162</v>
      </c>
      <c r="L190" s="46"/>
      <c r="M190" s="222" t="s">
        <v>28</v>
      </c>
      <c r="N190" s="223" t="s">
        <v>45</v>
      </c>
      <c r="O190" s="86"/>
      <c r="P190" s="224">
        <f>O190*H190</f>
        <v>0</v>
      </c>
      <c r="Q190" s="224">
        <v>1.79172</v>
      </c>
      <c r="R190" s="224">
        <f>Q190*H190</f>
        <v>8.7077591999999999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163</v>
      </c>
      <c r="AT190" s="226" t="s">
        <v>158</v>
      </c>
      <c r="AU190" s="226" t="s">
        <v>83</v>
      </c>
      <c r="AY190" s="19" t="s">
        <v>156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81</v>
      </c>
      <c r="BK190" s="227">
        <f>ROUND(I190*H190,2)</f>
        <v>0</v>
      </c>
      <c r="BL190" s="19" t="s">
        <v>163</v>
      </c>
      <c r="BM190" s="226" t="s">
        <v>295</v>
      </c>
    </row>
    <row r="191" s="2" customFormat="1">
      <c r="A191" s="40"/>
      <c r="B191" s="41"/>
      <c r="C191" s="42"/>
      <c r="D191" s="228" t="s">
        <v>165</v>
      </c>
      <c r="E191" s="42"/>
      <c r="F191" s="229" t="s">
        <v>294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165</v>
      </c>
      <c r="AU191" s="19" t="s">
        <v>83</v>
      </c>
    </row>
    <row r="192" s="13" customFormat="1">
      <c r="A192" s="13"/>
      <c r="B192" s="233"/>
      <c r="C192" s="234"/>
      <c r="D192" s="228" t="s">
        <v>170</v>
      </c>
      <c r="E192" s="235" t="s">
        <v>28</v>
      </c>
      <c r="F192" s="236" t="s">
        <v>296</v>
      </c>
      <c r="G192" s="234"/>
      <c r="H192" s="237">
        <v>4.8600000000000003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170</v>
      </c>
      <c r="AU192" s="243" t="s">
        <v>83</v>
      </c>
      <c r="AV192" s="13" t="s">
        <v>83</v>
      </c>
      <c r="AW192" s="13" t="s">
        <v>35</v>
      </c>
      <c r="AX192" s="13" t="s">
        <v>81</v>
      </c>
      <c r="AY192" s="243" t="s">
        <v>156</v>
      </c>
    </row>
    <row r="193" s="2" customFormat="1" ht="24.15" customHeight="1">
      <c r="A193" s="40"/>
      <c r="B193" s="41"/>
      <c r="C193" s="215" t="s">
        <v>297</v>
      </c>
      <c r="D193" s="215" t="s">
        <v>158</v>
      </c>
      <c r="E193" s="216" t="s">
        <v>298</v>
      </c>
      <c r="F193" s="217" t="s">
        <v>299</v>
      </c>
      <c r="G193" s="218" t="s">
        <v>257</v>
      </c>
      <c r="H193" s="219">
        <v>3.75</v>
      </c>
      <c r="I193" s="220"/>
      <c r="J193" s="221">
        <f>ROUND(I193*H193,2)</f>
        <v>0</v>
      </c>
      <c r="K193" s="217" t="s">
        <v>162</v>
      </c>
      <c r="L193" s="46"/>
      <c r="M193" s="222" t="s">
        <v>28</v>
      </c>
      <c r="N193" s="223" t="s">
        <v>45</v>
      </c>
      <c r="O193" s="86"/>
      <c r="P193" s="224">
        <f>O193*H193</f>
        <v>0</v>
      </c>
      <c r="Q193" s="224">
        <v>0.12300999999999999</v>
      </c>
      <c r="R193" s="224">
        <f>Q193*H193</f>
        <v>0.46128749999999996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163</v>
      </c>
      <c r="AT193" s="226" t="s">
        <v>158</v>
      </c>
      <c r="AU193" s="226" t="s">
        <v>83</v>
      </c>
      <c r="AY193" s="19" t="s">
        <v>156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81</v>
      </c>
      <c r="BK193" s="227">
        <f>ROUND(I193*H193,2)</f>
        <v>0</v>
      </c>
      <c r="BL193" s="19" t="s">
        <v>163</v>
      </c>
      <c r="BM193" s="226" t="s">
        <v>300</v>
      </c>
    </row>
    <row r="194" s="2" customFormat="1">
      <c r="A194" s="40"/>
      <c r="B194" s="41"/>
      <c r="C194" s="42"/>
      <c r="D194" s="228" t="s">
        <v>165</v>
      </c>
      <c r="E194" s="42"/>
      <c r="F194" s="229" t="s">
        <v>299</v>
      </c>
      <c r="G194" s="42"/>
      <c r="H194" s="42"/>
      <c r="I194" s="230"/>
      <c r="J194" s="42"/>
      <c r="K194" s="42"/>
      <c r="L194" s="46"/>
      <c r="M194" s="231"/>
      <c r="N194" s="232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165</v>
      </c>
      <c r="AU194" s="19" t="s">
        <v>83</v>
      </c>
    </row>
    <row r="195" s="13" customFormat="1">
      <c r="A195" s="13"/>
      <c r="B195" s="233"/>
      <c r="C195" s="234"/>
      <c r="D195" s="228" t="s">
        <v>170</v>
      </c>
      <c r="E195" s="235" t="s">
        <v>28</v>
      </c>
      <c r="F195" s="236" t="s">
        <v>301</v>
      </c>
      <c r="G195" s="234"/>
      <c r="H195" s="237">
        <v>3.75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170</v>
      </c>
      <c r="AU195" s="243" t="s">
        <v>83</v>
      </c>
      <c r="AV195" s="13" t="s">
        <v>83</v>
      </c>
      <c r="AW195" s="13" t="s">
        <v>35</v>
      </c>
      <c r="AX195" s="13" t="s">
        <v>81</v>
      </c>
      <c r="AY195" s="243" t="s">
        <v>156</v>
      </c>
    </row>
    <row r="196" s="2" customFormat="1" ht="24.15" customHeight="1">
      <c r="A196" s="40"/>
      <c r="B196" s="41"/>
      <c r="C196" s="215" t="s">
        <v>302</v>
      </c>
      <c r="D196" s="215" t="s">
        <v>158</v>
      </c>
      <c r="E196" s="216" t="s">
        <v>303</v>
      </c>
      <c r="F196" s="217" t="s">
        <v>304</v>
      </c>
      <c r="G196" s="218" t="s">
        <v>257</v>
      </c>
      <c r="H196" s="219">
        <v>7.5</v>
      </c>
      <c r="I196" s="220"/>
      <c r="J196" s="221">
        <f>ROUND(I196*H196,2)</f>
        <v>0</v>
      </c>
      <c r="K196" s="217" t="s">
        <v>162</v>
      </c>
      <c r="L196" s="46"/>
      <c r="M196" s="222" t="s">
        <v>28</v>
      </c>
      <c r="N196" s="223" t="s">
        <v>45</v>
      </c>
      <c r="O196" s="86"/>
      <c r="P196" s="224">
        <f>O196*H196</f>
        <v>0</v>
      </c>
      <c r="Q196" s="224">
        <v>0.18690000000000001</v>
      </c>
      <c r="R196" s="224">
        <f>Q196*H196</f>
        <v>1.4017500000000001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163</v>
      </c>
      <c r="AT196" s="226" t="s">
        <v>158</v>
      </c>
      <c r="AU196" s="226" t="s">
        <v>83</v>
      </c>
      <c r="AY196" s="19" t="s">
        <v>156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81</v>
      </c>
      <c r="BK196" s="227">
        <f>ROUND(I196*H196,2)</f>
        <v>0</v>
      </c>
      <c r="BL196" s="19" t="s">
        <v>163</v>
      </c>
      <c r="BM196" s="226" t="s">
        <v>305</v>
      </c>
    </row>
    <row r="197" s="2" customFormat="1">
      <c r="A197" s="40"/>
      <c r="B197" s="41"/>
      <c r="C197" s="42"/>
      <c r="D197" s="228" t="s">
        <v>165</v>
      </c>
      <c r="E197" s="42"/>
      <c r="F197" s="229" t="s">
        <v>304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165</v>
      </c>
      <c r="AU197" s="19" t="s">
        <v>83</v>
      </c>
    </row>
    <row r="198" s="2" customFormat="1" ht="49.05" customHeight="1">
      <c r="A198" s="40"/>
      <c r="B198" s="41"/>
      <c r="C198" s="215" t="s">
        <v>306</v>
      </c>
      <c r="D198" s="215" t="s">
        <v>158</v>
      </c>
      <c r="E198" s="216" t="s">
        <v>307</v>
      </c>
      <c r="F198" s="217" t="s">
        <v>308</v>
      </c>
      <c r="G198" s="218" t="s">
        <v>161</v>
      </c>
      <c r="H198" s="219">
        <v>40.012999999999998</v>
      </c>
      <c r="I198" s="220"/>
      <c r="J198" s="221">
        <f>ROUND(I198*H198,2)</f>
        <v>0</v>
      </c>
      <c r="K198" s="217" t="s">
        <v>162</v>
      </c>
      <c r="L198" s="46"/>
      <c r="M198" s="222" t="s">
        <v>28</v>
      </c>
      <c r="N198" s="223" t="s">
        <v>45</v>
      </c>
      <c r="O198" s="86"/>
      <c r="P198" s="224">
        <f>O198*H198</f>
        <v>0</v>
      </c>
      <c r="Q198" s="224">
        <v>0.079210000000000003</v>
      </c>
      <c r="R198" s="224">
        <f>Q198*H198</f>
        <v>3.1694297300000001</v>
      </c>
      <c r="S198" s="224">
        <v>0</v>
      </c>
      <c r="T198" s="225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26" t="s">
        <v>163</v>
      </c>
      <c r="AT198" s="226" t="s">
        <v>158</v>
      </c>
      <c r="AU198" s="226" t="s">
        <v>83</v>
      </c>
      <c r="AY198" s="19" t="s">
        <v>156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19" t="s">
        <v>81</v>
      </c>
      <c r="BK198" s="227">
        <f>ROUND(I198*H198,2)</f>
        <v>0</v>
      </c>
      <c r="BL198" s="19" t="s">
        <v>163</v>
      </c>
      <c r="BM198" s="226" t="s">
        <v>309</v>
      </c>
    </row>
    <row r="199" s="2" customFormat="1">
      <c r="A199" s="40"/>
      <c r="B199" s="41"/>
      <c r="C199" s="42"/>
      <c r="D199" s="228" t="s">
        <v>165</v>
      </c>
      <c r="E199" s="42"/>
      <c r="F199" s="229" t="s">
        <v>308</v>
      </c>
      <c r="G199" s="42"/>
      <c r="H199" s="42"/>
      <c r="I199" s="230"/>
      <c r="J199" s="42"/>
      <c r="K199" s="42"/>
      <c r="L199" s="46"/>
      <c r="M199" s="231"/>
      <c r="N199" s="232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165</v>
      </c>
      <c r="AU199" s="19" t="s">
        <v>83</v>
      </c>
    </row>
    <row r="200" s="15" customFormat="1">
      <c r="A200" s="15"/>
      <c r="B200" s="265"/>
      <c r="C200" s="266"/>
      <c r="D200" s="228" t="s">
        <v>170</v>
      </c>
      <c r="E200" s="267" t="s">
        <v>28</v>
      </c>
      <c r="F200" s="268" t="s">
        <v>310</v>
      </c>
      <c r="G200" s="266"/>
      <c r="H200" s="267" t="s">
        <v>28</v>
      </c>
      <c r="I200" s="269"/>
      <c r="J200" s="266"/>
      <c r="K200" s="266"/>
      <c r="L200" s="270"/>
      <c r="M200" s="271"/>
      <c r="N200" s="272"/>
      <c r="O200" s="272"/>
      <c r="P200" s="272"/>
      <c r="Q200" s="272"/>
      <c r="R200" s="272"/>
      <c r="S200" s="272"/>
      <c r="T200" s="27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4" t="s">
        <v>170</v>
      </c>
      <c r="AU200" s="274" t="s">
        <v>83</v>
      </c>
      <c r="AV200" s="15" t="s">
        <v>81</v>
      </c>
      <c r="AW200" s="15" t="s">
        <v>35</v>
      </c>
      <c r="AX200" s="15" t="s">
        <v>74</v>
      </c>
      <c r="AY200" s="274" t="s">
        <v>156</v>
      </c>
    </row>
    <row r="201" s="13" customFormat="1">
      <c r="A201" s="13"/>
      <c r="B201" s="233"/>
      <c r="C201" s="234"/>
      <c r="D201" s="228" t="s">
        <v>170</v>
      </c>
      <c r="E201" s="235" t="s">
        <v>28</v>
      </c>
      <c r="F201" s="236" t="s">
        <v>311</v>
      </c>
      <c r="G201" s="234"/>
      <c r="H201" s="237">
        <v>22.013000000000002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170</v>
      </c>
      <c r="AU201" s="243" t="s">
        <v>83</v>
      </c>
      <c r="AV201" s="13" t="s">
        <v>83</v>
      </c>
      <c r="AW201" s="13" t="s">
        <v>35</v>
      </c>
      <c r="AX201" s="13" t="s">
        <v>74</v>
      </c>
      <c r="AY201" s="243" t="s">
        <v>156</v>
      </c>
    </row>
    <row r="202" s="13" customFormat="1">
      <c r="A202" s="13"/>
      <c r="B202" s="233"/>
      <c r="C202" s="234"/>
      <c r="D202" s="228" t="s">
        <v>170</v>
      </c>
      <c r="E202" s="235" t="s">
        <v>28</v>
      </c>
      <c r="F202" s="236" t="s">
        <v>312</v>
      </c>
      <c r="G202" s="234"/>
      <c r="H202" s="237">
        <v>18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3" t="s">
        <v>170</v>
      </c>
      <c r="AU202" s="243" t="s">
        <v>83</v>
      </c>
      <c r="AV202" s="13" t="s">
        <v>83</v>
      </c>
      <c r="AW202" s="13" t="s">
        <v>35</v>
      </c>
      <c r="AX202" s="13" t="s">
        <v>74</v>
      </c>
      <c r="AY202" s="243" t="s">
        <v>156</v>
      </c>
    </row>
    <row r="203" s="14" customFormat="1">
      <c r="A203" s="14"/>
      <c r="B203" s="244"/>
      <c r="C203" s="245"/>
      <c r="D203" s="228" t="s">
        <v>170</v>
      </c>
      <c r="E203" s="246" t="s">
        <v>28</v>
      </c>
      <c r="F203" s="247" t="s">
        <v>186</v>
      </c>
      <c r="G203" s="245"/>
      <c r="H203" s="248">
        <v>40.013000000000005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170</v>
      </c>
      <c r="AU203" s="254" t="s">
        <v>83</v>
      </c>
      <c r="AV203" s="14" t="s">
        <v>163</v>
      </c>
      <c r="AW203" s="14" t="s">
        <v>35</v>
      </c>
      <c r="AX203" s="14" t="s">
        <v>81</v>
      </c>
      <c r="AY203" s="254" t="s">
        <v>156</v>
      </c>
    </row>
    <row r="204" s="2" customFormat="1" ht="49.05" customHeight="1">
      <c r="A204" s="40"/>
      <c r="B204" s="41"/>
      <c r="C204" s="215" t="s">
        <v>313</v>
      </c>
      <c r="D204" s="215" t="s">
        <v>158</v>
      </c>
      <c r="E204" s="216" t="s">
        <v>314</v>
      </c>
      <c r="F204" s="217" t="s">
        <v>315</v>
      </c>
      <c r="G204" s="218" t="s">
        <v>168</v>
      </c>
      <c r="H204" s="219">
        <v>5.4870000000000001</v>
      </c>
      <c r="I204" s="220"/>
      <c r="J204" s="221">
        <f>ROUND(I204*H204,2)</f>
        <v>0</v>
      </c>
      <c r="K204" s="217" t="s">
        <v>162</v>
      </c>
      <c r="L204" s="46"/>
      <c r="M204" s="222" t="s">
        <v>28</v>
      </c>
      <c r="N204" s="223" t="s">
        <v>45</v>
      </c>
      <c r="O204" s="86"/>
      <c r="P204" s="224">
        <f>O204*H204</f>
        <v>0</v>
      </c>
      <c r="Q204" s="224">
        <v>2.5143</v>
      </c>
      <c r="R204" s="224">
        <f>Q204*H204</f>
        <v>13.795964100000001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163</v>
      </c>
      <c r="AT204" s="226" t="s">
        <v>158</v>
      </c>
      <c r="AU204" s="226" t="s">
        <v>83</v>
      </c>
      <c r="AY204" s="19" t="s">
        <v>156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81</v>
      </c>
      <c r="BK204" s="227">
        <f>ROUND(I204*H204,2)</f>
        <v>0</v>
      </c>
      <c r="BL204" s="19" t="s">
        <v>163</v>
      </c>
      <c r="BM204" s="226" t="s">
        <v>316</v>
      </c>
    </row>
    <row r="205" s="2" customFormat="1">
      <c r="A205" s="40"/>
      <c r="B205" s="41"/>
      <c r="C205" s="42"/>
      <c r="D205" s="228" t="s">
        <v>165</v>
      </c>
      <c r="E205" s="42"/>
      <c r="F205" s="229" t="s">
        <v>315</v>
      </c>
      <c r="G205" s="42"/>
      <c r="H205" s="42"/>
      <c r="I205" s="230"/>
      <c r="J205" s="42"/>
      <c r="K205" s="42"/>
      <c r="L205" s="46"/>
      <c r="M205" s="231"/>
      <c r="N205" s="232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165</v>
      </c>
      <c r="AU205" s="19" t="s">
        <v>83</v>
      </c>
    </row>
    <row r="206" s="15" customFormat="1">
      <c r="A206" s="15"/>
      <c r="B206" s="265"/>
      <c r="C206" s="266"/>
      <c r="D206" s="228" t="s">
        <v>170</v>
      </c>
      <c r="E206" s="267" t="s">
        <v>28</v>
      </c>
      <c r="F206" s="268" t="s">
        <v>317</v>
      </c>
      <c r="G206" s="266"/>
      <c r="H206" s="267" t="s">
        <v>28</v>
      </c>
      <c r="I206" s="269"/>
      <c r="J206" s="266"/>
      <c r="K206" s="266"/>
      <c r="L206" s="270"/>
      <c r="M206" s="271"/>
      <c r="N206" s="272"/>
      <c r="O206" s="272"/>
      <c r="P206" s="272"/>
      <c r="Q206" s="272"/>
      <c r="R206" s="272"/>
      <c r="S206" s="272"/>
      <c r="T206" s="27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4" t="s">
        <v>170</v>
      </c>
      <c r="AU206" s="274" t="s">
        <v>83</v>
      </c>
      <c r="AV206" s="15" t="s">
        <v>81</v>
      </c>
      <c r="AW206" s="15" t="s">
        <v>35</v>
      </c>
      <c r="AX206" s="15" t="s">
        <v>74</v>
      </c>
      <c r="AY206" s="274" t="s">
        <v>156</v>
      </c>
    </row>
    <row r="207" s="13" customFormat="1">
      <c r="A207" s="13"/>
      <c r="B207" s="233"/>
      <c r="C207" s="234"/>
      <c r="D207" s="228" t="s">
        <v>170</v>
      </c>
      <c r="E207" s="235" t="s">
        <v>28</v>
      </c>
      <c r="F207" s="236" t="s">
        <v>318</v>
      </c>
      <c r="G207" s="234"/>
      <c r="H207" s="237">
        <v>1.9570000000000001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170</v>
      </c>
      <c r="AU207" s="243" t="s">
        <v>83</v>
      </c>
      <c r="AV207" s="13" t="s">
        <v>83</v>
      </c>
      <c r="AW207" s="13" t="s">
        <v>35</v>
      </c>
      <c r="AX207" s="13" t="s">
        <v>74</v>
      </c>
      <c r="AY207" s="243" t="s">
        <v>156</v>
      </c>
    </row>
    <row r="208" s="13" customFormat="1">
      <c r="A208" s="13"/>
      <c r="B208" s="233"/>
      <c r="C208" s="234"/>
      <c r="D208" s="228" t="s">
        <v>170</v>
      </c>
      <c r="E208" s="235" t="s">
        <v>28</v>
      </c>
      <c r="F208" s="236" t="s">
        <v>319</v>
      </c>
      <c r="G208" s="234"/>
      <c r="H208" s="237">
        <v>3.5299999999999998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170</v>
      </c>
      <c r="AU208" s="243" t="s">
        <v>83</v>
      </c>
      <c r="AV208" s="13" t="s">
        <v>83</v>
      </c>
      <c r="AW208" s="13" t="s">
        <v>35</v>
      </c>
      <c r="AX208" s="13" t="s">
        <v>74</v>
      </c>
      <c r="AY208" s="243" t="s">
        <v>156</v>
      </c>
    </row>
    <row r="209" s="14" customFormat="1">
      <c r="A209" s="14"/>
      <c r="B209" s="244"/>
      <c r="C209" s="245"/>
      <c r="D209" s="228" t="s">
        <v>170</v>
      </c>
      <c r="E209" s="246" t="s">
        <v>28</v>
      </c>
      <c r="F209" s="247" t="s">
        <v>186</v>
      </c>
      <c r="G209" s="245"/>
      <c r="H209" s="248">
        <v>5.4870000000000001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170</v>
      </c>
      <c r="AU209" s="254" t="s">
        <v>83</v>
      </c>
      <c r="AV209" s="14" t="s">
        <v>163</v>
      </c>
      <c r="AW209" s="14" t="s">
        <v>35</v>
      </c>
      <c r="AX209" s="14" t="s">
        <v>81</v>
      </c>
      <c r="AY209" s="254" t="s">
        <v>156</v>
      </c>
    </row>
    <row r="210" s="2" customFormat="1" ht="49.05" customHeight="1">
      <c r="A210" s="40"/>
      <c r="B210" s="41"/>
      <c r="C210" s="215" t="s">
        <v>320</v>
      </c>
      <c r="D210" s="215" t="s">
        <v>158</v>
      </c>
      <c r="E210" s="216" t="s">
        <v>321</v>
      </c>
      <c r="F210" s="217" t="s">
        <v>322</v>
      </c>
      <c r="G210" s="218" t="s">
        <v>161</v>
      </c>
      <c r="H210" s="219">
        <v>25.899000000000001</v>
      </c>
      <c r="I210" s="220"/>
      <c r="J210" s="221">
        <f>ROUND(I210*H210,2)</f>
        <v>0</v>
      </c>
      <c r="K210" s="217" t="s">
        <v>162</v>
      </c>
      <c r="L210" s="46"/>
      <c r="M210" s="222" t="s">
        <v>28</v>
      </c>
      <c r="N210" s="223" t="s">
        <v>45</v>
      </c>
      <c r="O210" s="86"/>
      <c r="P210" s="224">
        <f>O210*H210</f>
        <v>0</v>
      </c>
      <c r="Q210" s="224">
        <v>0.00247</v>
      </c>
      <c r="R210" s="224">
        <f>Q210*H210</f>
        <v>0.063970529999999998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163</v>
      </c>
      <c r="AT210" s="226" t="s">
        <v>158</v>
      </c>
      <c r="AU210" s="226" t="s">
        <v>83</v>
      </c>
      <c r="AY210" s="19" t="s">
        <v>156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81</v>
      </c>
      <c r="BK210" s="227">
        <f>ROUND(I210*H210,2)</f>
        <v>0</v>
      </c>
      <c r="BL210" s="19" t="s">
        <v>163</v>
      </c>
      <c r="BM210" s="226" t="s">
        <v>323</v>
      </c>
    </row>
    <row r="211" s="2" customFormat="1">
      <c r="A211" s="40"/>
      <c r="B211" s="41"/>
      <c r="C211" s="42"/>
      <c r="D211" s="228" t="s">
        <v>165</v>
      </c>
      <c r="E211" s="42"/>
      <c r="F211" s="229" t="s">
        <v>322</v>
      </c>
      <c r="G211" s="42"/>
      <c r="H211" s="42"/>
      <c r="I211" s="230"/>
      <c r="J211" s="42"/>
      <c r="K211" s="42"/>
      <c r="L211" s="46"/>
      <c r="M211" s="231"/>
      <c r="N211" s="232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165</v>
      </c>
      <c r="AU211" s="19" t="s">
        <v>83</v>
      </c>
    </row>
    <row r="212" s="15" customFormat="1">
      <c r="A212" s="15"/>
      <c r="B212" s="265"/>
      <c r="C212" s="266"/>
      <c r="D212" s="228" t="s">
        <v>170</v>
      </c>
      <c r="E212" s="267" t="s">
        <v>28</v>
      </c>
      <c r="F212" s="268" t="s">
        <v>317</v>
      </c>
      <c r="G212" s="266"/>
      <c r="H212" s="267" t="s">
        <v>28</v>
      </c>
      <c r="I212" s="269"/>
      <c r="J212" s="266"/>
      <c r="K212" s="266"/>
      <c r="L212" s="270"/>
      <c r="M212" s="271"/>
      <c r="N212" s="272"/>
      <c r="O212" s="272"/>
      <c r="P212" s="272"/>
      <c r="Q212" s="272"/>
      <c r="R212" s="272"/>
      <c r="S212" s="272"/>
      <c r="T212" s="273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4" t="s">
        <v>170</v>
      </c>
      <c r="AU212" s="274" t="s">
        <v>83</v>
      </c>
      <c r="AV212" s="15" t="s">
        <v>81</v>
      </c>
      <c r="AW212" s="15" t="s">
        <v>35</v>
      </c>
      <c r="AX212" s="15" t="s">
        <v>74</v>
      </c>
      <c r="AY212" s="274" t="s">
        <v>156</v>
      </c>
    </row>
    <row r="213" s="13" customFormat="1">
      <c r="A213" s="13"/>
      <c r="B213" s="233"/>
      <c r="C213" s="234"/>
      <c r="D213" s="228" t="s">
        <v>170</v>
      </c>
      <c r="E213" s="235" t="s">
        <v>28</v>
      </c>
      <c r="F213" s="236" t="s">
        <v>324</v>
      </c>
      <c r="G213" s="234"/>
      <c r="H213" s="237">
        <v>2.3690000000000002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170</v>
      </c>
      <c r="AU213" s="243" t="s">
        <v>83</v>
      </c>
      <c r="AV213" s="13" t="s">
        <v>83</v>
      </c>
      <c r="AW213" s="13" t="s">
        <v>35</v>
      </c>
      <c r="AX213" s="13" t="s">
        <v>74</v>
      </c>
      <c r="AY213" s="243" t="s">
        <v>156</v>
      </c>
    </row>
    <row r="214" s="13" customFormat="1">
      <c r="A214" s="13"/>
      <c r="B214" s="233"/>
      <c r="C214" s="234"/>
      <c r="D214" s="228" t="s">
        <v>170</v>
      </c>
      <c r="E214" s="235" t="s">
        <v>28</v>
      </c>
      <c r="F214" s="236" t="s">
        <v>325</v>
      </c>
      <c r="G214" s="234"/>
      <c r="H214" s="237">
        <v>23.530000000000001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170</v>
      </c>
      <c r="AU214" s="243" t="s">
        <v>83</v>
      </c>
      <c r="AV214" s="13" t="s">
        <v>83</v>
      </c>
      <c r="AW214" s="13" t="s">
        <v>35</v>
      </c>
      <c r="AX214" s="13" t="s">
        <v>74</v>
      </c>
      <c r="AY214" s="243" t="s">
        <v>156</v>
      </c>
    </row>
    <row r="215" s="14" customFormat="1">
      <c r="A215" s="14"/>
      <c r="B215" s="244"/>
      <c r="C215" s="245"/>
      <c r="D215" s="228" t="s">
        <v>170</v>
      </c>
      <c r="E215" s="246" t="s">
        <v>28</v>
      </c>
      <c r="F215" s="247" t="s">
        <v>186</v>
      </c>
      <c r="G215" s="245"/>
      <c r="H215" s="248">
        <v>25.899000000000001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170</v>
      </c>
      <c r="AU215" s="254" t="s">
        <v>83</v>
      </c>
      <c r="AV215" s="14" t="s">
        <v>163</v>
      </c>
      <c r="AW215" s="14" t="s">
        <v>35</v>
      </c>
      <c r="AX215" s="14" t="s">
        <v>81</v>
      </c>
      <c r="AY215" s="254" t="s">
        <v>156</v>
      </c>
    </row>
    <row r="216" s="2" customFormat="1" ht="49.05" customHeight="1">
      <c r="A216" s="40"/>
      <c r="B216" s="41"/>
      <c r="C216" s="215" t="s">
        <v>326</v>
      </c>
      <c r="D216" s="215" t="s">
        <v>158</v>
      </c>
      <c r="E216" s="216" t="s">
        <v>327</v>
      </c>
      <c r="F216" s="217" t="s">
        <v>328</v>
      </c>
      <c r="G216" s="218" t="s">
        <v>161</v>
      </c>
      <c r="H216" s="219">
        <v>25.899000000000001</v>
      </c>
      <c r="I216" s="220"/>
      <c r="J216" s="221">
        <f>ROUND(I216*H216,2)</f>
        <v>0</v>
      </c>
      <c r="K216" s="217" t="s">
        <v>162</v>
      </c>
      <c r="L216" s="46"/>
      <c r="M216" s="222" t="s">
        <v>28</v>
      </c>
      <c r="N216" s="223" t="s">
        <v>45</v>
      </c>
      <c r="O216" s="86"/>
      <c r="P216" s="224">
        <f>O216*H216</f>
        <v>0</v>
      </c>
      <c r="Q216" s="224">
        <v>0</v>
      </c>
      <c r="R216" s="224">
        <f>Q216*H216</f>
        <v>0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163</v>
      </c>
      <c r="AT216" s="226" t="s">
        <v>158</v>
      </c>
      <c r="AU216" s="226" t="s">
        <v>83</v>
      </c>
      <c r="AY216" s="19" t="s">
        <v>156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81</v>
      </c>
      <c r="BK216" s="227">
        <f>ROUND(I216*H216,2)</f>
        <v>0</v>
      </c>
      <c r="BL216" s="19" t="s">
        <v>163</v>
      </c>
      <c r="BM216" s="226" t="s">
        <v>329</v>
      </c>
    </row>
    <row r="217" s="2" customFormat="1">
      <c r="A217" s="40"/>
      <c r="B217" s="41"/>
      <c r="C217" s="42"/>
      <c r="D217" s="228" t="s">
        <v>165</v>
      </c>
      <c r="E217" s="42"/>
      <c r="F217" s="229" t="s">
        <v>328</v>
      </c>
      <c r="G217" s="42"/>
      <c r="H217" s="42"/>
      <c r="I217" s="230"/>
      <c r="J217" s="42"/>
      <c r="K217" s="42"/>
      <c r="L217" s="46"/>
      <c r="M217" s="231"/>
      <c r="N217" s="232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165</v>
      </c>
      <c r="AU217" s="19" t="s">
        <v>83</v>
      </c>
    </row>
    <row r="218" s="2" customFormat="1" ht="37.8" customHeight="1">
      <c r="A218" s="40"/>
      <c r="B218" s="41"/>
      <c r="C218" s="215" t="s">
        <v>330</v>
      </c>
      <c r="D218" s="215" t="s">
        <v>158</v>
      </c>
      <c r="E218" s="216" t="s">
        <v>331</v>
      </c>
      <c r="F218" s="217" t="s">
        <v>332</v>
      </c>
      <c r="G218" s="218" t="s">
        <v>218</v>
      </c>
      <c r="H218" s="219">
        <v>0.82299999999999995</v>
      </c>
      <c r="I218" s="220"/>
      <c r="J218" s="221">
        <f>ROUND(I218*H218,2)</f>
        <v>0</v>
      </c>
      <c r="K218" s="217" t="s">
        <v>162</v>
      </c>
      <c r="L218" s="46"/>
      <c r="M218" s="222" t="s">
        <v>28</v>
      </c>
      <c r="N218" s="223" t="s">
        <v>45</v>
      </c>
      <c r="O218" s="86"/>
      <c r="P218" s="224">
        <f>O218*H218</f>
        <v>0</v>
      </c>
      <c r="Q218" s="224">
        <v>1.10907</v>
      </c>
      <c r="R218" s="224">
        <f>Q218*H218</f>
        <v>0.91276460999999998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163</v>
      </c>
      <c r="AT218" s="226" t="s">
        <v>158</v>
      </c>
      <c r="AU218" s="226" t="s">
        <v>83</v>
      </c>
      <c r="AY218" s="19" t="s">
        <v>156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81</v>
      </c>
      <c r="BK218" s="227">
        <f>ROUND(I218*H218,2)</f>
        <v>0</v>
      </c>
      <c r="BL218" s="19" t="s">
        <v>163</v>
      </c>
      <c r="BM218" s="226" t="s">
        <v>333</v>
      </c>
    </row>
    <row r="219" s="2" customFormat="1">
      <c r="A219" s="40"/>
      <c r="B219" s="41"/>
      <c r="C219" s="42"/>
      <c r="D219" s="228" t="s">
        <v>165</v>
      </c>
      <c r="E219" s="42"/>
      <c r="F219" s="229" t="s">
        <v>332</v>
      </c>
      <c r="G219" s="42"/>
      <c r="H219" s="42"/>
      <c r="I219" s="230"/>
      <c r="J219" s="42"/>
      <c r="K219" s="42"/>
      <c r="L219" s="46"/>
      <c r="M219" s="231"/>
      <c r="N219" s="232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165</v>
      </c>
      <c r="AU219" s="19" t="s">
        <v>83</v>
      </c>
    </row>
    <row r="220" s="13" customFormat="1">
      <c r="A220" s="13"/>
      <c r="B220" s="233"/>
      <c r="C220" s="234"/>
      <c r="D220" s="228" t="s">
        <v>170</v>
      </c>
      <c r="E220" s="235" t="s">
        <v>28</v>
      </c>
      <c r="F220" s="236" t="s">
        <v>334</v>
      </c>
      <c r="G220" s="234"/>
      <c r="H220" s="237">
        <v>0.82299999999999995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170</v>
      </c>
      <c r="AU220" s="243" t="s">
        <v>83</v>
      </c>
      <c r="AV220" s="13" t="s">
        <v>83</v>
      </c>
      <c r="AW220" s="13" t="s">
        <v>35</v>
      </c>
      <c r="AX220" s="13" t="s">
        <v>81</v>
      </c>
      <c r="AY220" s="243" t="s">
        <v>156</v>
      </c>
    </row>
    <row r="221" s="2" customFormat="1" ht="14.4" customHeight="1">
      <c r="A221" s="40"/>
      <c r="B221" s="41"/>
      <c r="C221" s="215" t="s">
        <v>335</v>
      </c>
      <c r="D221" s="215" t="s">
        <v>158</v>
      </c>
      <c r="E221" s="216" t="s">
        <v>336</v>
      </c>
      <c r="F221" s="217" t="s">
        <v>337</v>
      </c>
      <c r="G221" s="218" t="s">
        <v>168</v>
      </c>
      <c r="H221" s="219">
        <v>29.561</v>
      </c>
      <c r="I221" s="220"/>
      <c r="J221" s="221">
        <f>ROUND(I221*H221,2)</f>
        <v>0</v>
      </c>
      <c r="K221" s="217" t="s">
        <v>338</v>
      </c>
      <c r="L221" s="46"/>
      <c r="M221" s="222" t="s">
        <v>28</v>
      </c>
      <c r="N221" s="223" t="s">
        <v>45</v>
      </c>
      <c r="O221" s="86"/>
      <c r="P221" s="224">
        <f>O221*H221</f>
        <v>0</v>
      </c>
      <c r="Q221" s="224">
        <v>1.3271500000000001</v>
      </c>
      <c r="R221" s="224">
        <f>Q221*H221</f>
        <v>39.23188115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163</v>
      </c>
      <c r="AT221" s="226" t="s">
        <v>158</v>
      </c>
      <c r="AU221" s="226" t="s">
        <v>83</v>
      </c>
      <c r="AY221" s="19" t="s">
        <v>156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81</v>
      </c>
      <c r="BK221" s="227">
        <f>ROUND(I221*H221,2)</f>
        <v>0</v>
      </c>
      <c r="BL221" s="19" t="s">
        <v>163</v>
      </c>
      <c r="BM221" s="226" t="s">
        <v>339</v>
      </c>
    </row>
    <row r="222" s="2" customFormat="1">
      <c r="A222" s="40"/>
      <c r="B222" s="41"/>
      <c r="C222" s="42"/>
      <c r="D222" s="228" t="s">
        <v>165</v>
      </c>
      <c r="E222" s="42"/>
      <c r="F222" s="229" t="s">
        <v>337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165</v>
      </c>
      <c r="AU222" s="19" t="s">
        <v>83</v>
      </c>
    </row>
    <row r="223" s="13" customFormat="1">
      <c r="A223" s="13"/>
      <c r="B223" s="233"/>
      <c r="C223" s="234"/>
      <c r="D223" s="228" t="s">
        <v>170</v>
      </c>
      <c r="E223" s="235" t="s">
        <v>28</v>
      </c>
      <c r="F223" s="236" t="s">
        <v>340</v>
      </c>
      <c r="G223" s="234"/>
      <c r="H223" s="237">
        <v>1.1879999999999999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170</v>
      </c>
      <c r="AU223" s="243" t="s">
        <v>83</v>
      </c>
      <c r="AV223" s="13" t="s">
        <v>83</v>
      </c>
      <c r="AW223" s="13" t="s">
        <v>35</v>
      </c>
      <c r="AX223" s="13" t="s">
        <v>74</v>
      </c>
      <c r="AY223" s="243" t="s">
        <v>156</v>
      </c>
    </row>
    <row r="224" s="13" customFormat="1">
      <c r="A224" s="13"/>
      <c r="B224" s="233"/>
      <c r="C224" s="234"/>
      <c r="D224" s="228" t="s">
        <v>170</v>
      </c>
      <c r="E224" s="235" t="s">
        <v>28</v>
      </c>
      <c r="F224" s="236" t="s">
        <v>341</v>
      </c>
      <c r="G224" s="234"/>
      <c r="H224" s="237">
        <v>10.082000000000001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170</v>
      </c>
      <c r="AU224" s="243" t="s">
        <v>83</v>
      </c>
      <c r="AV224" s="13" t="s">
        <v>83</v>
      </c>
      <c r="AW224" s="13" t="s">
        <v>35</v>
      </c>
      <c r="AX224" s="13" t="s">
        <v>74</v>
      </c>
      <c r="AY224" s="243" t="s">
        <v>156</v>
      </c>
    </row>
    <row r="225" s="13" customFormat="1">
      <c r="A225" s="13"/>
      <c r="B225" s="233"/>
      <c r="C225" s="234"/>
      <c r="D225" s="228" t="s">
        <v>170</v>
      </c>
      <c r="E225" s="235" t="s">
        <v>28</v>
      </c>
      <c r="F225" s="236" t="s">
        <v>342</v>
      </c>
      <c r="G225" s="234"/>
      <c r="H225" s="237">
        <v>8.2910000000000004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170</v>
      </c>
      <c r="AU225" s="243" t="s">
        <v>83</v>
      </c>
      <c r="AV225" s="13" t="s">
        <v>83</v>
      </c>
      <c r="AW225" s="13" t="s">
        <v>35</v>
      </c>
      <c r="AX225" s="13" t="s">
        <v>74</v>
      </c>
      <c r="AY225" s="243" t="s">
        <v>156</v>
      </c>
    </row>
    <row r="226" s="13" customFormat="1">
      <c r="A226" s="13"/>
      <c r="B226" s="233"/>
      <c r="C226" s="234"/>
      <c r="D226" s="228" t="s">
        <v>170</v>
      </c>
      <c r="E226" s="235" t="s">
        <v>28</v>
      </c>
      <c r="F226" s="236" t="s">
        <v>343</v>
      </c>
      <c r="G226" s="234"/>
      <c r="H226" s="237">
        <v>10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170</v>
      </c>
      <c r="AU226" s="243" t="s">
        <v>83</v>
      </c>
      <c r="AV226" s="13" t="s">
        <v>83</v>
      </c>
      <c r="AW226" s="13" t="s">
        <v>35</v>
      </c>
      <c r="AX226" s="13" t="s">
        <v>74</v>
      </c>
      <c r="AY226" s="243" t="s">
        <v>156</v>
      </c>
    </row>
    <row r="227" s="14" customFormat="1">
      <c r="A227" s="14"/>
      <c r="B227" s="244"/>
      <c r="C227" s="245"/>
      <c r="D227" s="228" t="s">
        <v>170</v>
      </c>
      <c r="E227" s="246" t="s">
        <v>28</v>
      </c>
      <c r="F227" s="247" t="s">
        <v>186</v>
      </c>
      <c r="G227" s="245"/>
      <c r="H227" s="248">
        <v>29.561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170</v>
      </c>
      <c r="AU227" s="254" t="s">
        <v>83</v>
      </c>
      <c r="AV227" s="14" t="s">
        <v>163</v>
      </c>
      <c r="AW227" s="14" t="s">
        <v>35</v>
      </c>
      <c r="AX227" s="14" t="s">
        <v>81</v>
      </c>
      <c r="AY227" s="254" t="s">
        <v>156</v>
      </c>
    </row>
    <row r="228" s="2" customFormat="1" ht="14.4" customHeight="1">
      <c r="A228" s="40"/>
      <c r="B228" s="41"/>
      <c r="C228" s="215" t="s">
        <v>344</v>
      </c>
      <c r="D228" s="215" t="s">
        <v>158</v>
      </c>
      <c r="E228" s="216" t="s">
        <v>345</v>
      </c>
      <c r="F228" s="217" t="s">
        <v>346</v>
      </c>
      <c r="G228" s="218" t="s">
        <v>168</v>
      </c>
      <c r="H228" s="219">
        <v>0.84999999999999998</v>
      </c>
      <c r="I228" s="220"/>
      <c r="J228" s="221">
        <f>ROUND(I228*H228,2)</f>
        <v>0</v>
      </c>
      <c r="K228" s="217" t="s">
        <v>338</v>
      </c>
      <c r="L228" s="46"/>
      <c r="M228" s="222" t="s">
        <v>28</v>
      </c>
      <c r="N228" s="223" t="s">
        <v>45</v>
      </c>
      <c r="O228" s="86"/>
      <c r="P228" s="224">
        <f>O228*H228</f>
        <v>0</v>
      </c>
      <c r="Q228" s="224">
        <v>2.3305500000000001</v>
      </c>
      <c r="R228" s="224">
        <f>Q228*H228</f>
        <v>1.9809675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163</v>
      </c>
      <c r="AT228" s="226" t="s">
        <v>158</v>
      </c>
      <c r="AU228" s="226" t="s">
        <v>83</v>
      </c>
      <c r="AY228" s="19" t="s">
        <v>156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81</v>
      </c>
      <c r="BK228" s="227">
        <f>ROUND(I228*H228,2)</f>
        <v>0</v>
      </c>
      <c r="BL228" s="19" t="s">
        <v>163</v>
      </c>
      <c r="BM228" s="226" t="s">
        <v>347</v>
      </c>
    </row>
    <row r="229" s="2" customFormat="1">
      <c r="A229" s="40"/>
      <c r="B229" s="41"/>
      <c r="C229" s="42"/>
      <c r="D229" s="228" t="s">
        <v>165</v>
      </c>
      <c r="E229" s="42"/>
      <c r="F229" s="229" t="s">
        <v>346</v>
      </c>
      <c r="G229" s="42"/>
      <c r="H229" s="42"/>
      <c r="I229" s="230"/>
      <c r="J229" s="42"/>
      <c r="K229" s="42"/>
      <c r="L229" s="46"/>
      <c r="M229" s="231"/>
      <c r="N229" s="232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165</v>
      </c>
      <c r="AU229" s="19" t="s">
        <v>83</v>
      </c>
    </row>
    <row r="230" s="12" customFormat="1" ht="22.8" customHeight="1">
      <c r="A230" s="12"/>
      <c r="B230" s="199"/>
      <c r="C230" s="200"/>
      <c r="D230" s="201" t="s">
        <v>73</v>
      </c>
      <c r="E230" s="213" t="s">
        <v>163</v>
      </c>
      <c r="F230" s="213" t="s">
        <v>348</v>
      </c>
      <c r="G230" s="200"/>
      <c r="H230" s="200"/>
      <c r="I230" s="203"/>
      <c r="J230" s="214">
        <f>BK230</f>
        <v>0</v>
      </c>
      <c r="K230" s="200"/>
      <c r="L230" s="205"/>
      <c r="M230" s="206"/>
      <c r="N230" s="207"/>
      <c r="O230" s="207"/>
      <c r="P230" s="208">
        <f>SUM(P231:P339)</f>
        <v>0</v>
      </c>
      <c r="Q230" s="207"/>
      <c r="R230" s="208">
        <f>SUM(R231:R339)</f>
        <v>181.10419792000005</v>
      </c>
      <c r="S230" s="207"/>
      <c r="T230" s="209">
        <f>SUM(T231:T339)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0" t="s">
        <v>81</v>
      </c>
      <c r="AT230" s="211" t="s">
        <v>73</v>
      </c>
      <c r="AU230" s="211" t="s">
        <v>81</v>
      </c>
      <c r="AY230" s="210" t="s">
        <v>156</v>
      </c>
      <c r="BK230" s="212">
        <f>SUM(BK231:BK339)</f>
        <v>0</v>
      </c>
    </row>
    <row r="231" s="2" customFormat="1" ht="49.05" customHeight="1">
      <c r="A231" s="40"/>
      <c r="B231" s="41"/>
      <c r="C231" s="215" t="s">
        <v>349</v>
      </c>
      <c r="D231" s="215" t="s">
        <v>158</v>
      </c>
      <c r="E231" s="216" t="s">
        <v>350</v>
      </c>
      <c r="F231" s="217" t="s">
        <v>351</v>
      </c>
      <c r="G231" s="218" t="s">
        <v>168</v>
      </c>
      <c r="H231" s="219">
        <v>7.2850000000000001</v>
      </c>
      <c r="I231" s="220"/>
      <c r="J231" s="221">
        <f>ROUND(I231*H231,2)</f>
        <v>0</v>
      </c>
      <c r="K231" s="217" t="s">
        <v>162</v>
      </c>
      <c r="L231" s="46"/>
      <c r="M231" s="222" t="s">
        <v>28</v>
      </c>
      <c r="N231" s="223" t="s">
        <v>45</v>
      </c>
      <c r="O231" s="86"/>
      <c r="P231" s="224">
        <f>O231*H231</f>
        <v>0</v>
      </c>
      <c r="Q231" s="224">
        <v>2.45343</v>
      </c>
      <c r="R231" s="224">
        <f>Q231*H231</f>
        <v>17.873237549999999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163</v>
      </c>
      <c r="AT231" s="226" t="s">
        <v>158</v>
      </c>
      <c r="AU231" s="226" t="s">
        <v>83</v>
      </c>
      <c r="AY231" s="19" t="s">
        <v>156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81</v>
      </c>
      <c r="BK231" s="227">
        <f>ROUND(I231*H231,2)</f>
        <v>0</v>
      </c>
      <c r="BL231" s="19" t="s">
        <v>163</v>
      </c>
      <c r="BM231" s="226" t="s">
        <v>352</v>
      </c>
    </row>
    <row r="232" s="2" customFormat="1">
      <c r="A232" s="40"/>
      <c r="B232" s="41"/>
      <c r="C232" s="42"/>
      <c r="D232" s="228" t="s">
        <v>165</v>
      </c>
      <c r="E232" s="42"/>
      <c r="F232" s="229" t="s">
        <v>351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165</v>
      </c>
      <c r="AU232" s="19" t="s">
        <v>83</v>
      </c>
    </row>
    <row r="233" s="13" customFormat="1">
      <c r="A233" s="13"/>
      <c r="B233" s="233"/>
      <c r="C233" s="234"/>
      <c r="D233" s="228" t="s">
        <v>170</v>
      </c>
      <c r="E233" s="235" t="s">
        <v>28</v>
      </c>
      <c r="F233" s="236" t="s">
        <v>353</v>
      </c>
      <c r="G233" s="234"/>
      <c r="H233" s="237">
        <v>7.2850000000000001</v>
      </c>
      <c r="I233" s="238"/>
      <c r="J233" s="234"/>
      <c r="K233" s="234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170</v>
      </c>
      <c r="AU233" s="243" t="s">
        <v>83</v>
      </c>
      <c r="AV233" s="13" t="s">
        <v>83</v>
      </c>
      <c r="AW233" s="13" t="s">
        <v>35</v>
      </c>
      <c r="AX233" s="13" t="s">
        <v>81</v>
      </c>
      <c r="AY233" s="243" t="s">
        <v>156</v>
      </c>
    </row>
    <row r="234" s="2" customFormat="1" ht="49.05" customHeight="1">
      <c r="A234" s="40"/>
      <c r="B234" s="41"/>
      <c r="C234" s="215" t="s">
        <v>354</v>
      </c>
      <c r="D234" s="215" t="s">
        <v>158</v>
      </c>
      <c r="E234" s="216" t="s">
        <v>355</v>
      </c>
      <c r="F234" s="217" t="s">
        <v>356</v>
      </c>
      <c r="G234" s="218" t="s">
        <v>168</v>
      </c>
      <c r="H234" s="219">
        <v>37.457999999999998</v>
      </c>
      <c r="I234" s="220"/>
      <c r="J234" s="221">
        <f>ROUND(I234*H234,2)</f>
        <v>0</v>
      </c>
      <c r="K234" s="217" t="s">
        <v>162</v>
      </c>
      <c r="L234" s="46"/>
      <c r="M234" s="222" t="s">
        <v>28</v>
      </c>
      <c r="N234" s="223" t="s">
        <v>45</v>
      </c>
      <c r="O234" s="86"/>
      <c r="P234" s="224">
        <f>O234*H234</f>
        <v>0</v>
      </c>
      <c r="Q234" s="224">
        <v>2.45343</v>
      </c>
      <c r="R234" s="224">
        <f>Q234*H234</f>
        <v>91.900580939999998</v>
      </c>
      <c r="S234" s="224">
        <v>0</v>
      </c>
      <c r="T234" s="225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26" t="s">
        <v>163</v>
      </c>
      <c r="AT234" s="226" t="s">
        <v>158</v>
      </c>
      <c r="AU234" s="226" t="s">
        <v>83</v>
      </c>
      <c r="AY234" s="19" t="s">
        <v>156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19" t="s">
        <v>81</v>
      </c>
      <c r="BK234" s="227">
        <f>ROUND(I234*H234,2)</f>
        <v>0</v>
      </c>
      <c r="BL234" s="19" t="s">
        <v>163</v>
      </c>
      <c r="BM234" s="226" t="s">
        <v>357</v>
      </c>
    </row>
    <row r="235" s="2" customFormat="1">
      <c r="A235" s="40"/>
      <c r="B235" s="41"/>
      <c r="C235" s="42"/>
      <c r="D235" s="228" t="s">
        <v>165</v>
      </c>
      <c r="E235" s="42"/>
      <c r="F235" s="229" t="s">
        <v>356</v>
      </c>
      <c r="G235" s="42"/>
      <c r="H235" s="42"/>
      <c r="I235" s="230"/>
      <c r="J235" s="42"/>
      <c r="K235" s="42"/>
      <c r="L235" s="46"/>
      <c r="M235" s="231"/>
      <c r="N235" s="232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165</v>
      </c>
      <c r="AU235" s="19" t="s">
        <v>83</v>
      </c>
    </row>
    <row r="236" s="13" customFormat="1">
      <c r="A236" s="13"/>
      <c r="B236" s="233"/>
      <c r="C236" s="234"/>
      <c r="D236" s="228" t="s">
        <v>170</v>
      </c>
      <c r="E236" s="235" t="s">
        <v>28</v>
      </c>
      <c r="F236" s="236" t="s">
        <v>358</v>
      </c>
      <c r="G236" s="234"/>
      <c r="H236" s="237">
        <v>0.67700000000000005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170</v>
      </c>
      <c r="AU236" s="243" t="s">
        <v>83</v>
      </c>
      <c r="AV236" s="13" t="s">
        <v>83</v>
      </c>
      <c r="AW236" s="13" t="s">
        <v>35</v>
      </c>
      <c r="AX236" s="13" t="s">
        <v>74</v>
      </c>
      <c r="AY236" s="243" t="s">
        <v>156</v>
      </c>
    </row>
    <row r="237" s="13" customFormat="1">
      <c r="A237" s="13"/>
      <c r="B237" s="233"/>
      <c r="C237" s="234"/>
      <c r="D237" s="228" t="s">
        <v>170</v>
      </c>
      <c r="E237" s="235" t="s">
        <v>28</v>
      </c>
      <c r="F237" s="236" t="s">
        <v>359</v>
      </c>
      <c r="G237" s="234"/>
      <c r="H237" s="237">
        <v>36.780999999999999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170</v>
      </c>
      <c r="AU237" s="243" t="s">
        <v>83</v>
      </c>
      <c r="AV237" s="13" t="s">
        <v>83</v>
      </c>
      <c r="AW237" s="13" t="s">
        <v>35</v>
      </c>
      <c r="AX237" s="13" t="s">
        <v>74</v>
      </c>
      <c r="AY237" s="243" t="s">
        <v>156</v>
      </c>
    </row>
    <row r="238" s="14" customFormat="1">
      <c r="A238" s="14"/>
      <c r="B238" s="244"/>
      <c r="C238" s="245"/>
      <c r="D238" s="228" t="s">
        <v>170</v>
      </c>
      <c r="E238" s="246" t="s">
        <v>28</v>
      </c>
      <c r="F238" s="247" t="s">
        <v>186</v>
      </c>
      <c r="G238" s="245"/>
      <c r="H238" s="248">
        <v>37.457999999999998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170</v>
      </c>
      <c r="AU238" s="254" t="s">
        <v>83</v>
      </c>
      <c r="AV238" s="14" t="s">
        <v>163</v>
      </c>
      <c r="AW238" s="14" t="s">
        <v>35</v>
      </c>
      <c r="AX238" s="14" t="s">
        <v>81</v>
      </c>
      <c r="AY238" s="254" t="s">
        <v>156</v>
      </c>
    </row>
    <row r="239" s="2" customFormat="1" ht="37.8" customHeight="1">
      <c r="A239" s="40"/>
      <c r="B239" s="41"/>
      <c r="C239" s="215" t="s">
        <v>360</v>
      </c>
      <c r="D239" s="215" t="s">
        <v>158</v>
      </c>
      <c r="E239" s="216" t="s">
        <v>361</v>
      </c>
      <c r="F239" s="217" t="s">
        <v>362</v>
      </c>
      <c r="G239" s="218" t="s">
        <v>161</v>
      </c>
      <c r="H239" s="219">
        <v>28.02</v>
      </c>
      <c r="I239" s="220"/>
      <c r="J239" s="221">
        <f>ROUND(I239*H239,2)</f>
        <v>0</v>
      </c>
      <c r="K239" s="217" t="s">
        <v>162</v>
      </c>
      <c r="L239" s="46"/>
      <c r="M239" s="222" t="s">
        <v>28</v>
      </c>
      <c r="N239" s="223" t="s">
        <v>45</v>
      </c>
      <c r="O239" s="86"/>
      <c r="P239" s="224">
        <f>O239*H239</f>
        <v>0</v>
      </c>
      <c r="Q239" s="224">
        <v>0.0055199999999999997</v>
      </c>
      <c r="R239" s="224">
        <f>Q239*H239</f>
        <v>0.15467039999999999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163</v>
      </c>
      <c r="AT239" s="226" t="s">
        <v>158</v>
      </c>
      <c r="AU239" s="226" t="s">
        <v>83</v>
      </c>
      <c r="AY239" s="19" t="s">
        <v>156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81</v>
      </c>
      <c r="BK239" s="227">
        <f>ROUND(I239*H239,2)</f>
        <v>0</v>
      </c>
      <c r="BL239" s="19" t="s">
        <v>163</v>
      </c>
      <c r="BM239" s="226" t="s">
        <v>363</v>
      </c>
    </row>
    <row r="240" s="2" customFormat="1">
      <c r="A240" s="40"/>
      <c r="B240" s="41"/>
      <c r="C240" s="42"/>
      <c r="D240" s="228" t="s">
        <v>165</v>
      </c>
      <c r="E240" s="42"/>
      <c r="F240" s="229" t="s">
        <v>362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165</v>
      </c>
      <c r="AU240" s="19" t="s">
        <v>83</v>
      </c>
    </row>
    <row r="241" s="2" customFormat="1" ht="37.8" customHeight="1">
      <c r="A241" s="40"/>
      <c r="B241" s="41"/>
      <c r="C241" s="215" t="s">
        <v>364</v>
      </c>
      <c r="D241" s="215" t="s">
        <v>158</v>
      </c>
      <c r="E241" s="216" t="s">
        <v>365</v>
      </c>
      <c r="F241" s="217" t="s">
        <v>366</v>
      </c>
      <c r="G241" s="218" t="s">
        <v>161</v>
      </c>
      <c r="H241" s="219">
        <v>28.02</v>
      </c>
      <c r="I241" s="220"/>
      <c r="J241" s="221">
        <f>ROUND(I241*H241,2)</f>
        <v>0</v>
      </c>
      <c r="K241" s="217" t="s">
        <v>162</v>
      </c>
      <c r="L241" s="46"/>
      <c r="M241" s="222" t="s">
        <v>28</v>
      </c>
      <c r="N241" s="223" t="s">
        <v>45</v>
      </c>
      <c r="O241" s="86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163</v>
      </c>
      <c r="AT241" s="226" t="s">
        <v>158</v>
      </c>
      <c r="AU241" s="226" t="s">
        <v>83</v>
      </c>
      <c r="AY241" s="19" t="s">
        <v>156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81</v>
      </c>
      <c r="BK241" s="227">
        <f>ROUND(I241*H241,2)</f>
        <v>0</v>
      </c>
      <c r="BL241" s="19" t="s">
        <v>163</v>
      </c>
      <c r="BM241" s="226" t="s">
        <v>367</v>
      </c>
    </row>
    <row r="242" s="2" customFormat="1">
      <c r="A242" s="40"/>
      <c r="B242" s="41"/>
      <c r="C242" s="42"/>
      <c r="D242" s="228" t="s">
        <v>165</v>
      </c>
      <c r="E242" s="42"/>
      <c r="F242" s="229" t="s">
        <v>366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165</v>
      </c>
      <c r="AU242" s="19" t="s">
        <v>83</v>
      </c>
    </row>
    <row r="243" s="2" customFormat="1" ht="76.35" customHeight="1">
      <c r="A243" s="40"/>
      <c r="B243" s="41"/>
      <c r="C243" s="215" t="s">
        <v>368</v>
      </c>
      <c r="D243" s="215" t="s">
        <v>158</v>
      </c>
      <c r="E243" s="216" t="s">
        <v>369</v>
      </c>
      <c r="F243" s="217" t="s">
        <v>370</v>
      </c>
      <c r="G243" s="218" t="s">
        <v>161</v>
      </c>
      <c r="H243" s="219">
        <v>6.766</v>
      </c>
      <c r="I243" s="220"/>
      <c r="J243" s="221">
        <f>ROUND(I243*H243,2)</f>
        <v>0</v>
      </c>
      <c r="K243" s="217" t="s">
        <v>162</v>
      </c>
      <c r="L243" s="46"/>
      <c r="M243" s="222" t="s">
        <v>28</v>
      </c>
      <c r="N243" s="223" t="s">
        <v>45</v>
      </c>
      <c r="O243" s="86"/>
      <c r="P243" s="224">
        <f>O243*H243</f>
        <v>0</v>
      </c>
      <c r="Q243" s="224">
        <v>0.0070800000000000004</v>
      </c>
      <c r="R243" s="224">
        <f>Q243*H243</f>
        <v>0.047903279999999999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163</v>
      </c>
      <c r="AT243" s="226" t="s">
        <v>158</v>
      </c>
      <c r="AU243" s="226" t="s">
        <v>83</v>
      </c>
      <c r="AY243" s="19" t="s">
        <v>156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81</v>
      </c>
      <c r="BK243" s="227">
        <f>ROUND(I243*H243,2)</f>
        <v>0</v>
      </c>
      <c r="BL243" s="19" t="s">
        <v>163</v>
      </c>
      <c r="BM243" s="226" t="s">
        <v>371</v>
      </c>
    </row>
    <row r="244" s="2" customFormat="1">
      <c r="A244" s="40"/>
      <c r="B244" s="41"/>
      <c r="C244" s="42"/>
      <c r="D244" s="228" t="s">
        <v>165</v>
      </c>
      <c r="E244" s="42"/>
      <c r="F244" s="229" t="s">
        <v>372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165</v>
      </c>
      <c r="AU244" s="19" t="s">
        <v>83</v>
      </c>
    </row>
    <row r="245" s="13" customFormat="1">
      <c r="A245" s="13"/>
      <c r="B245" s="233"/>
      <c r="C245" s="234"/>
      <c r="D245" s="228" t="s">
        <v>170</v>
      </c>
      <c r="E245" s="235" t="s">
        <v>28</v>
      </c>
      <c r="F245" s="236" t="s">
        <v>373</v>
      </c>
      <c r="G245" s="234"/>
      <c r="H245" s="237">
        <v>6.766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170</v>
      </c>
      <c r="AU245" s="243" t="s">
        <v>83</v>
      </c>
      <c r="AV245" s="13" t="s">
        <v>83</v>
      </c>
      <c r="AW245" s="13" t="s">
        <v>35</v>
      </c>
      <c r="AX245" s="13" t="s">
        <v>81</v>
      </c>
      <c r="AY245" s="243" t="s">
        <v>156</v>
      </c>
    </row>
    <row r="246" s="2" customFormat="1" ht="76.35" customHeight="1">
      <c r="A246" s="40"/>
      <c r="B246" s="41"/>
      <c r="C246" s="215" t="s">
        <v>374</v>
      </c>
      <c r="D246" s="215" t="s">
        <v>158</v>
      </c>
      <c r="E246" s="216" t="s">
        <v>375</v>
      </c>
      <c r="F246" s="217" t="s">
        <v>370</v>
      </c>
      <c r="G246" s="218" t="s">
        <v>161</v>
      </c>
      <c r="H246" s="219">
        <v>367.81</v>
      </c>
      <c r="I246" s="220"/>
      <c r="J246" s="221">
        <f>ROUND(I246*H246,2)</f>
        <v>0</v>
      </c>
      <c r="K246" s="217" t="s">
        <v>162</v>
      </c>
      <c r="L246" s="46"/>
      <c r="M246" s="222" t="s">
        <v>28</v>
      </c>
      <c r="N246" s="223" t="s">
        <v>45</v>
      </c>
      <c r="O246" s="86"/>
      <c r="P246" s="224">
        <f>O246*H246</f>
        <v>0</v>
      </c>
      <c r="Q246" s="224">
        <v>0.0070800000000000004</v>
      </c>
      <c r="R246" s="224">
        <f>Q246*H246</f>
        <v>2.6040947999999999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163</v>
      </c>
      <c r="AT246" s="226" t="s">
        <v>158</v>
      </c>
      <c r="AU246" s="226" t="s">
        <v>83</v>
      </c>
      <c r="AY246" s="19" t="s">
        <v>156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81</v>
      </c>
      <c r="BK246" s="227">
        <f>ROUND(I246*H246,2)</f>
        <v>0</v>
      </c>
      <c r="BL246" s="19" t="s">
        <v>163</v>
      </c>
      <c r="BM246" s="226" t="s">
        <v>376</v>
      </c>
    </row>
    <row r="247" s="2" customFormat="1">
      <c r="A247" s="40"/>
      <c r="B247" s="41"/>
      <c r="C247" s="42"/>
      <c r="D247" s="228" t="s">
        <v>165</v>
      </c>
      <c r="E247" s="42"/>
      <c r="F247" s="229" t="s">
        <v>377</v>
      </c>
      <c r="G247" s="42"/>
      <c r="H247" s="42"/>
      <c r="I247" s="230"/>
      <c r="J247" s="42"/>
      <c r="K247" s="42"/>
      <c r="L247" s="46"/>
      <c r="M247" s="231"/>
      <c r="N247" s="232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165</v>
      </c>
      <c r="AU247" s="19" t="s">
        <v>83</v>
      </c>
    </row>
    <row r="248" s="13" customFormat="1">
      <c r="A248" s="13"/>
      <c r="B248" s="233"/>
      <c r="C248" s="234"/>
      <c r="D248" s="228" t="s">
        <v>170</v>
      </c>
      <c r="E248" s="235" t="s">
        <v>28</v>
      </c>
      <c r="F248" s="236" t="s">
        <v>378</v>
      </c>
      <c r="G248" s="234"/>
      <c r="H248" s="237">
        <v>367.81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170</v>
      </c>
      <c r="AU248" s="243" t="s">
        <v>83</v>
      </c>
      <c r="AV248" s="13" t="s">
        <v>83</v>
      </c>
      <c r="AW248" s="13" t="s">
        <v>35</v>
      </c>
      <c r="AX248" s="13" t="s">
        <v>81</v>
      </c>
      <c r="AY248" s="243" t="s">
        <v>156</v>
      </c>
    </row>
    <row r="249" s="2" customFormat="1" ht="37.8" customHeight="1">
      <c r="A249" s="40"/>
      <c r="B249" s="41"/>
      <c r="C249" s="215" t="s">
        <v>379</v>
      </c>
      <c r="D249" s="215" t="s">
        <v>158</v>
      </c>
      <c r="E249" s="216" t="s">
        <v>380</v>
      </c>
      <c r="F249" s="217" t="s">
        <v>381</v>
      </c>
      <c r="G249" s="218" t="s">
        <v>161</v>
      </c>
      <c r="H249" s="219">
        <v>28.02</v>
      </c>
      <c r="I249" s="220"/>
      <c r="J249" s="221">
        <f>ROUND(I249*H249,2)</f>
        <v>0</v>
      </c>
      <c r="K249" s="217" t="s">
        <v>162</v>
      </c>
      <c r="L249" s="46"/>
      <c r="M249" s="222" t="s">
        <v>28</v>
      </c>
      <c r="N249" s="223" t="s">
        <v>45</v>
      </c>
      <c r="O249" s="86"/>
      <c r="P249" s="224">
        <f>O249*H249</f>
        <v>0</v>
      </c>
      <c r="Q249" s="224">
        <v>0.001</v>
      </c>
      <c r="R249" s="224">
        <f>Q249*H249</f>
        <v>0.02802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163</v>
      </c>
      <c r="AT249" s="226" t="s">
        <v>158</v>
      </c>
      <c r="AU249" s="226" t="s">
        <v>83</v>
      </c>
      <c r="AY249" s="19" t="s">
        <v>156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81</v>
      </c>
      <c r="BK249" s="227">
        <f>ROUND(I249*H249,2)</f>
        <v>0</v>
      </c>
      <c r="BL249" s="19" t="s">
        <v>163</v>
      </c>
      <c r="BM249" s="226" t="s">
        <v>382</v>
      </c>
    </row>
    <row r="250" s="2" customFormat="1">
      <c r="A250" s="40"/>
      <c r="B250" s="41"/>
      <c r="C250" s="42"/>
      <c r="D250" s="228" t="s">
        <v>165</v>
      </c>
      <c r="E250" s="42"/>
      <c r="F250" s="229" t="s">
        <v>381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165</v>
      </c>
      <c r="AU250" s="19" t="s">
        <v>83</v>
      </c>
    </row>
    <row r="251" s="2" customFormat="1" ht="37.8" customHeight="1">
      <c r="A251" s="40"/>
      <c r="B251" s="41"/>
      <c r="C251" s="215" t="s">
        <v>383</v>
      </c>
      <c r="D251" s="215" t="s">
        <v>158</v>
      </c>
      <c r="E251" s="216" t="s">
        <v>384</v>
      </c>
      <c r="F251" s="217" t="s">
        <v>385</v>
      </c>
      <c r="G251" s="218" t="s">
        <v>161</v>
      </c>
      <c r="H251" s="219">
        <v>28.02</v>
      </c>
      <c r="I251" s="220"/>
      <c r="J251" s="221">
        <f>ROUND(I251*H251,2)</f>
        <v>0</v>
      </c>
      <c r="K251" s="217" t="s">
        <v>162</v>
      </c>
      <c r="L251" s="46"/>
      <c r="M251" s="222" t="s">
        <v>28</v>
      </c>
      <c r="N251" s="223" t="s">
        <v>45</v>
      </c>
      <c r="O251" s="86"/>
      <c r="P251" s="224">
        <f>O251*H251</f>
        <v>0</v>
      </c>
      <c r="Q251" s="224">
        <v>0</v>
      </c>
      <c r="R251" s="224">
        <f>Q251*H251</f>
        <v>0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163</v>
      </c>
      <c r="AT251" s="226" t="s">
        <v>158</v>
      </c>
      <c r="AU251" s="226" t="s">
        <v>83</v>
      </c>
      <c r="AY251" s="19" t="s">
        <v>156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81</v>
      </c>
      <c r="BK251" s="227">
        <f>ROUND(I251*H251,2)</f>
        <v>0</v>
      </c>
      <c r="BL251" s="19" t="s">
        <v>163</v>
      </c>
      <c r="BM251" s="226" t="s">
        <v>386</v>
      </c>
    </row>
    <row r="252" s="2" customFormat="1">
      <c r="A252" s="40"/>
      <c r="B252" s="41"/>
      <c r="C252" s="42"/>
      <c r="D252" s="228" t="s">
        <v>165</v>
      </c>
      <c r="E252" s="42"/>
      <c r="F252" s="229" t="s">
        <v>385</v>
      </c>
      <c r="G252" s="42"/>
      <c r="H252" s="42"/>
      <c r="I252" s="230"/>
      <c r="J252" s="42"/>
      <c r="K252" s="42"/>
      <c r="L252" s="46"/>
      <c r="M252" s="231"/>
      <c r="N252" s="232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165</v>
      </c>
      <c r="AU252" s="19" t="s">
        <v>83</v>
      </c>
    </row>
    <row r="253" s="2" customFormat="1" ht="62.7" customHeight="1">
      <c r="A253" s="40"/>
      <c r="B253" s="41"/>
      <c r="C253" s="215" t="s">
        <v>387</v>
      </c>
      <c r="D253" s="215" t="s">
        <v>158</v>
      </c>
      <c r="E253" s="216" t="s">
        <v>388</v>
      </c>
      <c r="F253" s="217" t="s">
        <v>389</v>
      </c>
      <c r="G253" s="218" t="s">
        <v>218</v>
      </c>
      <c r="H253" s="219">
        <v>2.4159999999999999</v>
      </c>
      <c r="I253" s="220"/>
      <c r="J253" s="221">
        <f>ROUND(I253*H253,2)</f>
        <v>0</v>
      </c>
      <c r="K253" s="217" t="s">
        <v>162</v>
      </c>
      <c r="L253" s="46"/>
      <c r="M253" s="222" t="s">
        <v>28</v>
      </c>
      <c r="N253" s="223" t="s">
        <v>45</v>
      </c>
      <c r="O253" s="86"/>
      <c r="P253" s="224">
        <f>O253*H253</f>
        <v>0</v>
      </c>
      <c r="Q253" s="224">
        <v>1.06277</v>
      </c>
      <c r="R253" s="224">
        <f>Q253*H253</f>
        <v>2.5676523200000001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163</v>
      </c>
      <c r="AT253" s="226" t="s">
        <v>158</v>
      </c>
      <c r="AU253" s="226" t="s">
        <v>83</v>
      </c>
      <c r="AY253" s="19" t="s">
        <v>156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81</v>
      </c>
      <c r="BK253" s="227">
        <f>ROUND(I253*H253,2)</f>
        <v>0</v>
      </c>
      <c r="BL253" s="19" t="s">
        <v>163</v>
      </c>
      <c r="BM253" s="226" t="s">
        <v>390</v>
      </c>
    </row>
    <row r="254" s="2" customFormat="1">
      <c r="A254" s="40"/>
      <c r="B254" s="41"/>
      <c r="C254" s="42"/>
      <c r="D254" s="228" t="s">
        <v>165</v>
      </c>
      <c r="E254" s="42"/>
      <c r="F254" s="229" t="s">
        <v>391</v>
      </c>
      <c r="G254" s="42"/>
      <c r="H254" s="42"/>
      <c r="I254" s="230"/>
      <c r="J254" s="42"/>
      <c r="K254" s="42"/>
      <c r="L254" s="46"/>
      <c r="M254" s="231"/>
      <c r="N254" s="232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165</v>
      </c>
      <c r="AU254" s="19" t="s">
        <v>83</v>
      </c>
    </row>
    <row r="255" s="13" customFormat="1">
      <c r="A255" s="13"/>
      <c r="B255" s="233"/>
      <c r="C255" s="234"/>
      <c r="D255" s="228" t="s">
        <v>170</v>
      </c>
      <c r="E255" s="235" t="s">
        <v>28</v>
      </c>
      <c r="F255" s="236" t="s">
        <v>392</v>
      </c>
      <c r="G255" s="234"/>
      <c r="H255" s="237">
        <v>2.4159999999999999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170</v>
      </c>
      <c r="AU255" s="243" t="s">
        <v>83</v>
      </c>
      <c r="AV255" s="13" t="s">
        <v>83</v>
      </c>
      <c r="AW255" s="13" t="s">
        <v>35</v>
      </c>
      <c r="AX255" s="13" t="s">
        <v>81</v>
      </c>
      <c r="AY255" s="243" t="s">
        <v>156</v>
      </c>
    </row>
    <row r="256" s="2" customFormat="1" ht="37.8" customHeight="1">
      <c r="A256" s="40"/>
      <c r="B256" s="41"/>
      <c r="C256" s="215" t="s">
        <v>393</v>
      </c>
      <c r="D256" s="215" t="s">
        <v>158</v>
      </c>
      <c r="E256" s="216" t="s">
        <v>394</v>
      </c>
      <c r="F256" s="217" t="s">
        <v>395</v>
      </c>
      <c r="G256" s="218" t="s">
        <v>257</v>
      </c>
      <c r="H256" s="219">
        <v>116</v>
      </c>
      <c r="I256" s="220"/>
      <c r="J256" s="221">
        <f>ROUND(I256*H256,2)</f>
        <v>0</v>
      </c>
      <c r="K256" s="217" t="s">
        <v>162</v>
      </c>
      <c r="L256" s="46"/>
      <c r="M256" s="222" t="s">
        <v>28</v>
      </c>
      <c r="N256" s="223" t="s">
        <v>45</v>
      </c>
      <c r="O256" s="86"/>
      <c r="P256" s="224">
        <f>O256*H256</f>
        <v>0</v>
      </c>
      <c r="Q256" s="224">
        <v>0.058999999999999997</v>
      </c>
      <c r="R256" s="224">
        <f>Q256*H256</f>
        <v>6.8439999999999994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163</v>
      </c>
      <c r="AT256" s="226" t="s">
        <v>158</v>
      </c>
      <c r="AU256" s="226" t="s">
        <v>83</v>
      </c>
      <c r="AY256" s="19" t="s">
        <v>156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81</v>
      </c>
      <c r="BK256" s="227">
        <f>ROUND(I256*H256,2)</f>
        <v>0</v>
      </c>
      <c r="BL256" s="19" t="s">
        <v>163</v>
      </c>
      <c r="BM256" s="226" t="s">
        <v>396</v>
      </c>
    </row>
    <row r="257" s="2" customFormat="1">
      <c r="A257" s="40"/>
      <c r="B257" s="41"/>
      <c r="C257" s="42"/>
      <c r="D257" s="228" t="s">
        <v>165</v>
      </c>
      <c r="E257" s="42"/>
      <c r="F257" s="229" t="s">
        <v>395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165</v>
      </c>
      <c r="AU257" s="19" t="s">
        <v>83</v>
      </c>
    </row>
    <row r="258" s="2" customFormat="1" ht="49.05" customHeight="1">
      <c r="A258" s="40"/>
      <c r="B258" s="41"/>
      <c r="C258" s="215" t="s">
        <v>397</v>
      </c>
      <c r="D258" s="215" t="s">
        <v>158</v>
      </c>
      <c r="E258" s="216" t="s">
        <v>398</v>
      </c>
      <c r="F258" s="217" t="s">
        <v>399</v>
      </c>
      <c r="G258" s="218" t="s">
        <v>168</v>
      </c>
      <c r="H258" s="219">
        <v>1.853</v>
      </c>
      <c r="I258" s="220"/>
      <c r="J258" s="221">
        <f>ROUND(I258*H258,2)</f>
        <v>0</v>
      </c>
      <c r="K258" s="217" t="s">
        <v>162</v>
      </c>
      <c r="L258" s="46"/>
      <c r="M258" s="222" t="s">
        <v>28</v>
      </c>
      <c r="N258" s="223" t="s">
        <v>45</v>
      </c>
      <c r="O258" s="86"/>
      <c r="P258" s="224">
        <f>O258*H258</f>
        <v>0</v>
      </c>
      <c r="Q258" s="224">
        <v>2.45336</v>
      </c>
      <c r="R258" s="224">
        <f>Q258*H258</f>
        <v>4.5460760799999997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163</v>
      </c>
      <c r="AT258" s="226" t="s">
        <v>158</v>
      </c>
      <c r="AU258" s="226" t="s">
        <v>83</v>
      </c>
      <c r="AY258" s="19" t="s">
        <v>156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81</v>
      </c>
      <c r="BK258" s="227">
        <f>ROUND(I258*H258,2)</f>
        <v>0</v>
      </c>
      <c r="BL258" s="19" t="s">
        <v>163</v>
      </c>
      <c r="BM258" s="226" t="s">
        <v>400</v>
      </c>
    </row>
    <row r="259" s="2" customFormat="1">
      <c r="A259" s="40"/>
      <c r="B259" s="41"/>
      <c r="C259" s="42"/>
      <c r="D259" s="228" t="s">
        <v>165</v>
      </c>
      <c r="E259" s="42"/>
      <c r="F259" s="229" t="s">
        <v>399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165</v>
      </c>
      <c r="AU259" s="19" t="s">
        <v>83</v>
      </c>
    </row>
    <row r="260" s="13" customFormat="1">
      <c r="A260" s="13"/>
      <c r="B260" s="233"/>
      <c r="C260" s="234"/>
      <c r="D260" s="228" t="s">
        <v>170</v>
      </c>
      <c r="E260" s="235" t="s">
        <v>28</v>
      </c>
      <c r="F260" s="236" t="s">
        <v>401</v>
      </c>
      <c r="G260" s="234"/>
      <c r="H260" s="237">
        <v>1.853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170</v>
      </c>
      <c r="AU260" s="243" t="s">
        <v>83</v>
      </c>
      <c r="AV260" s="13" t="s">
        <v>83</v>
      </c>
      <c r="AW260" s="13" t="s">
        <v>35</v>
      </c>
      <c r="AX260" s="13" t="s">
        <v>81</v>
      </c>
      <c r="AY260" s="243" t="s">
        <v>156</v>
      </c>
    </row>
    <row r="261" s="2" customFormat="1" ht="37.8" customHeight="1">
      <c r="A261" s="40"/>
      <c r="B261" s="41"/>
      <c r="C261" s="215" t="s">
        <v>402</v>
      </c>
      <c r="D261" s="215" t="s">
        <v>158</v>
      </c>
      <c r="E261" s="216" t="s">
        <v>403</v>
      </c>
      <c r="F261" s="217" t="s">
        <v>404</v>
      </c>
      <c r="G261" s="218" t="s">
        <v>161</v>
      </c>
      <c r="H261" s="219">
        <v>7.4100000000000001</v>
      </c>
      <c r="I261" s="220"/>
      <c r="J261" s="221">
        <f>ROUND(I261*H261,2)</f>
        <v>0</v>
      </c>
      <c r="K261" s="217" t="s">
        <v>162</v>
      </c>
      <c r="L261" s="46"/>
      <c r="M261" s="222" t="s">
        <v>28</v>
      </c>
      <c r="N261" s="223" t="s">
        <v>45</v>
      </c>
      <c r="O261" s="86"/>
      <c r="P261" s="224">
        <f>O261*H261</f>
        <v>0</v>
      </c>
      <c r="Q261" s="224">
        <v>0.0066299999999999996</v>
      </c>
      <c r="R261" s="224">
        <f>Q261*H261</f>
        <v>0.0491283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163</v>
      </c>
      <c r="AT261" s="226" t="s">
        <v>158</v>
      </c>
      <c r="AU261" s="226" t="s">
        <v>83</v>
      </c>
      <c r="AY261" s="19" t="s">
        <v>156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81</v>
      </c>
      <c r="BK261" s="227">
        <f>ROUND(I261*H261,2)</f>
        <v>0</v>
      </c>
      <c r="BL261" s="19" t="s">
        <v>163</v>
      </c>
      <c r="BM261" s="226" t="s">
        <v>405</v>
      </c>
    </row>
    <row r="262" s="2" customFormat="1">
      <c r="A262" s="40"/>
      <c r="B262" s="41"/>
      <c r="C262" s="42"/>
      <c r="D262" s="228" t="s">
        <v>165</v>
      </c>
      <c r="E262" s="42"/>
      <c r="F262" s="229" t="s">
        <v>404</v>
      </c>
      <c r="G262" s="42"/>
      <c r="H262" s="42"/>
      <c r="I262" s="230"/>
      <c r="J262" s="42"/>
      <c r="K262" s="42"/>
      <c r="L262" s="46"/>
      <c r="M262" s="231"/>
      <c r="N262" s="232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165</v>
      </c>
      <c r="AU262" s="19" t="s">
        <v>83</v>
      </c>
    </row>
    <row r="263" s="13" customFormat="1">
      <c r="A263" s="13"/>
      <c r="B263" s="233"/>
      <c r="C263" s="234"/>
      <c r="D263" s="228" t="s">
        <v>170</v>
      </c>
      <c r="E263" s="235" t="s">
        <v>28</v>
      </c>
      <c r="F263" s="236" t="s">
        <v>406</v>
      </c>
      <c r="G263" s="234"/>
      <c r="H263" s="237">
        <v>7.4100000000000001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170</v>
      </c>
      <c r="AU263" s="243" t="s">
        <v>83</v>
      </c>
      <c r="AV263" s="13" t="s">
        <v>83</v>
      </c>
      <c r="AW263" s="13" t="s">
        <v>35</v>
      </c>
      <c r="AX263" s="13" t="s">
        <v>81</v>
      </c>
      <c r="AY263" s="243" t="s">
        <v>156</v>
      </c>
    </row>
    <row r="264" s="2" customFormat="1" ht="37.8" customHeight="1">
      <c r="A264" s="40"/>
      <c r="B264" s="41"/>
      <c r="C264" s="215" t="s">
        <v>407</v>
      </c>
      <c r="D264" s="215" t="s">
        <v>158</v>
      </c>
      <c r="E264" s="216" t="s">
        <v>408</v>
      </c>
      <c r="F264" s="217" t="s">
        <v>409</v>
      </c>
      <c r="G264" s="218" t="s">
        <v>161</v>
      </c>
      <c r="H264" s="219">
        <v>7.4100000000000001</v>
      </c>
      <c r="I264" s="220"/>
      <c r="J264" s="221">
        <f>ROUND(I264*H264,2)</f>
        <v>0</v>
      </c>
      <c r="K264" s="217" t="s">
        <v>162</v>
      </c>
      <c r="L264" s="46"/>
      <c r="M264" s="222" t="s">
        <v>28</v>
      </c>
      <c r="N264" s="223" t="s">
        <v>45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163</v>
      </c>
      <c r="AT264" s="226" t="s">
        <v>158</v>
      </c>
      <c r="AU264" s="226" t="s">
        <v>83</v>
      </c>
      <c r="AY264" s="19" t="s">
        <v>156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81</v>
      </c>
      <c r="BK264" s="227">
        <f>ROUND(I264*H264,2)</f>
        <v>0</v>
      </c>
      <c r="BL264" s="19" t="s">
        <v>163</v>
      </c>
      <c r="BM264" s="226" t="s">
        <v>410</v>
      </c>
    </row>
    <row r="265" s="2" customFormat="1">
      <c r="A265" s="40"/>
      <c r="B265" s="41"/>
      <c r="C265" s="42"/>
      <c r="D265" s="228" t="s">
        <v>165</v>
      </c>
      <c r="E265" s="42"/>
      <c r="F265" s="229" t="s">
        <v>409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165</v>
      </c>
      <c r="AU265" s="19" t="s">
        <v>83</v>
      </c>
    </row>
    <row r="266" s="2" customFormat="1" ht="62.7" customHeight="1">
      <c r="A266" s="40"/>
      <c r="B266" s="41"/>
      <c r="C266" s="215" t="s">
        <v>411</v>
      </c>
      <c r="D266" s="215" t="s">
        <v>158</v>
      </c>
      <c r="E266" s="216" t="s">
        <v>412</v>
      </c>
      <c r="F266" s="217" t="s">
        <v>413</v>
      </c>
      <c r="G266" s="218" t="s">
        <v>218</v>
      </c>
      <c r="H266" s="219">
        <v>0.185</v>
      </c>
      <c r="I266" s="220"/>
      <c r="J266" s="221">
        <f>ROUND(I266*H266,2)</f>
        <v>0</v>
      </c>
      <c r="K266" s="217" t="s">
        <v>162</v>
      </c>
      <c r="L266" s="46"/>
      <c r="M266" s="222" t="s">
        <v>28</v>
      </c>
      <c r="N266" s="223" t="s">
        <v>45</v>
      </c>
      <c r="O266" s="86"/>
      <c r="P266" s="224">
        <f>O266*H266</f>
        <v>0</v>
      </c>
      <c r="Q266" s="224">
        <v>1.0551200000000001</v>
      </c>
      <c r="R266" s="224">
        <f>Q266*H266</f>
        <v>0.19519720000000002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163</v>
      </c>
      <c r="AT266" s="226" t="s">
        <v>158</v>
      </c>
      <c r="AU266" s="226" t="s">
        <v>83</v>
      </c>
      <c r="AY266" s="19" t="s">
        <v>156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81</v>
      </c>
      <c r="BK266" s="227">
        <f>ROUND(I266*H266,2)</f>
        <v>0</v>
      </c>
      <c r="BL266" s="19" t="s">
        <v>163</v>
      </c>
      <c r="BM266" s="226" t="s">
        <v>414</v>
      </c>
    </row>
    <row r="267" s="2" customFormat="1">
      <c r="A267" s="40"/>
      <c r="B267" s="41"/>
      <c r="C267" s="42"/>
      <c r="D267" s="228" t="s">
        <v>165</v>
      </c>
      <c r="E267" s="42"/>
      <c r="F267" s="229" t="s">
        <v>415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165</v>
      </c>
      <c r="AU267" s="19" t="s">
        <v>83</v>
      </c>
    </row>
    <row r="268" s="13" customFormat="1">
      <c r="A268" s="13"/>
      <c r="B268" s="233"/>
      <c r="C268" s="234"/>
      <c r="D268" s="228" t="s">
        <v>170</v>
      </c>
      <c r="E268" s="235" t="s">
        <v>28</v>
      </c>
      <c r="F268" s="236" t="s">
        <v>416</v>
      </c>
      <c r="G268" s="234"/>
      <c r="H268" s="237">
        <v>0.185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170</v>
      </c>
      <c r="AU268" s="243" t="s">
        <v>83</v>
      </c>
      <c r="AV268" s="13" t="s">
        <v>83</v>
      </c>
      <c r="AW268" s="13" t="s">
        <v>35</v>
      </c>
      <c r="AX268" s="13" t="s">
        <v>81</v>
      </c>
      <c r="AY268" s="243" t="s">
        <v>156</v>
      </c>
    </row>
    <row r="269" s="2" customFormat="1" ht="37.8" customHeight="1">
      <c r="A269" s="40"/>
      <c r="B269" s="41"/>
      <c r="C269" s="215" t="s">
        <v>417</v>
      </c>
      <c r="D269" s="215" t="s">
        <v>158</v>
      </c>
      <c r="E269" s="216" t="s">
        <v>418</v>
      </c>
      <c r="F269" s="217" t="s">
        <v>419</v>
      </c>
      <c r="G269" s="218" t="s">
        <v>218</v>
      </c>
      <c r="H269" s="219">
        <v>6.2290000000000001</v>
      </c>
      <c r="I269" s="220"/>
      <c r="J269" s="221">
        <f>ROUND(I269*H269,2)</f>
        <v>0</v>
      </c>
      <c r="K269" s="217" t="s">
        <v>162</v>
      </c>
      <c r="L269" s="46"/>
      <c r="M269" s="222" t="s">
        <v>28</v>
      </c>
      <c r="N269" s="223" t="s">
        <v>45</v>
      </c>
      <c r="O269" s="86"/>
      <c r="P269" s="224">
        <f>O269*H269</f>
        <v>0</v>
      </c>
      <c r="Q269" s="224">
        <v>0.017090000000000001</v>
      </c>
      <c r="R269" s="224">
        <f>Q269*H269</f>
        <v>0.10645361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163</v>
      </c>
      <c r="AT269" s="226" t="s">
        <v>158</v>
      </c>
      <c r="AU269" s="226" t="s">
        <v>83</v>
      </c>
      <c r="AY269" s="19" t="s">
        <v>156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81</v>
      </c>
      <c r="BK269" s="227">
        <f>ROUND(I269*H269,2)</f>
        <v>0</v>
      </c>
      <c r="BL269" s="19" t="s">
        <v>163</v>
      </c>
      <c r="BM269" s="226" t="s">
        <v>420</v>
      </c>
    </row>
    <row r="270" s="2" customFormat="1">
      <c r="A270" s="40"/>
      <c r="B270" s="41"/>
      <c r="C270" s="42"/>
      <c r="D270" s="228" t="s">
        <v>165</v>
      </c>
      <c r="E270" s="42"/>
      <c r="F270" s="229" t="s">
        <v>419</v>
      </c>
      <c r="G270" s="42"/>
      <c r="H270" s="42"/>
      <c r="I270" s="230"/>
      <c r="J270" s="42"/>
      <c r="K270" s="42"/>
      <c r="L270" s="46"/>
      <c r="M270" s="231"/>
      <c r="N270" s="232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165</v>
      </c>
      <c r="AU270" s="19" t="s">
        <v>83</v>
      </c>
    </row>
    <row r="271" s="13" customFormat="1">
      <c r="A271" s="13"/>
      <c r="B271" s="233"/>
      <c r="C271" s="234"/>
      <c r="D271" s="228" t="s">
        <v>170</v>
      </c>
      <c r="E271" s="235" t="s">
        <v>28</v>
      </c>
      <c r="F271" s="236" t="s">
        <v>421</v>
      </c>
      <c r="G271" s="234"/>
      <c r="H271" s="237">
        <v>0.17399999999999999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170</v>
      </c>
      <c r="AU271" s="243" t="s">
        <v>83</v>
      </c>
      <c r="AV271" s="13" t="s">
        <v>83</v>
      </c>
      <c r="AW271" s="13" t="s">
        <v>35</v>
      </c>
      <c r="AX271" s="13" t="s">
        <v>74</v>
      </c>
      <c r="AY271" s="243" t="s">
        <v>156</v>
      </c>
    </row>
    <row r="272" s="13" customFormat="1">
      <c r="A272" s="13"/>
      <c r="B272" s="233"/>
      <c r="C272" s="234"/>
      <c r="D272" s="228" t="s">
        <v>170</v>
      </c>
      <c r="E272" s="235" t="s">
        <v>28</v>
      </c>
      <c r="F272" s="236" t="s">
        <v>422</v>
      </c>
      <c r="G272" s="234"/>
      <c r="H272" s="237">
        <v>0.56399999999999995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170</v>
      </c>
      <c r="AU272" s="243" t="s">
        <v>83</v>
      </c>
      <c r="AV272" s="13" t="s">
        <v>83</v>
      </c>
      <c r="AW272" s="13" t="s">
        <v>35</v>
      </c>
      <c r="AX272" s="13" t="s">
        <v>74</v>
      </c>
      <c r="AY272" s="243" t="s">
        <v>156</v>
      </c>
    </row>
    <row r="273" s="13" customFormat="1">
      <c r="A273" s="13"/>
      <c r="B273" s="233"/>
      <c r="C273" s="234"/>
      <c r="D273" s="228" t="s">
        <v>170</v>
      </c>
      <c r="E273" s="235" t="s">
        <v>28</v>
      </c>
      <c r="F273" s="236" t="s">
        <v>423</v>
      </c>
      <c r="G273" s="234"/>
      <c r="H273" s="237">
        <v>4.7489999999999997</v>
      </c>
      <c r="I273" s="238"/>
      <c r="J273" s="234"/>
      <c r="K273" s="234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170</v>
      </c>
      <c r="AU273" s="243" t="s">
        <v>83</v>
      </c>
      <c r="AV273" s="13" t="s">
        <v>83</v>
      </c>
      <c r="AW273" s="13" t="s">
        <v>35</v>
      </c>
      <c r="AX273" s="13" t="s">
        <v>74</v>
      </c>
      <c r="AY273" s="243" t="s">
        <v>156</v>
      </c>
    </row>
    <row r="274" s="13" customFormat="1">
      <c r="A274" s="13"/>
      <c r="B274" s="233"/>
      <c r="C274" s="234"/>
      <c r="D274" s="228" t="s">
        <v>170</v>
      </c>
      <c r="E274" s="235" t="s">
        <v>28</v>
      </c>
      <c r="F274" s="236" t="s">
        <v>424</v>
      </c>
      <c r="G274" s="234"/>
      <c r="H274" s="237">
        <v>0.46000000000000002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170</v>
      </c>
      <c r="AU274" s="243" t="s">
        <v>83</v>
      </c>
      <c r="AV274" s="13" t="s">
        <v>83</v>
      </c>
      <c r="AW274" s="13" t="s">
        <v>35</v>
      </c>
      <c r="AX274" s="13" t="s">
        <v>74</v>
      </c>
      <c r="AY274" s="243" t="s">
        <v>156</v>
      </c>
    </row>
    <row r="275" s="13" customFormat="1">
      <c r="A275" s="13"/>
      <c r="B275" s="233"/>
      <c r="C275" s="234"/>
      <c r="D275" s="228" t="s">
        <v>170</v>
      </c>
      <c r="E275" s="235" t="s">
        <v>28</v>
      </c>
      <c r="F275" s="236" t="s">
        <v>425</v>
      </c>
      <c r="G275" s="234"/>
      <c r="H275" s="237">
        <v>0.28199999999999997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170</v>
      </c>
      <c r="AU275" s="243" t="s">
        <v>83</v>
      </c>
      <c r="AV275" s="13" t="s">
        <v>83</v>
      </c>
      <c r="AW275" s="13" t="s">
        <v>35</v>
      </c>
      <c r="AX275" s="13" t="s">
        <v>74</v>
      </c>
      <c r="AY275" s="243" t="s">
        <v>156</v>
      </c>
    </row>
    <row r="276" s="14" customFormat="1">
      <c r="A276" s="14"/>
      <c r="B276" s="244"/>
      <c r="C276" s="245"/>
      <c r="D276" s="228" t="s">
        <v>170</v>
      </c>
      <c r="E276" s="246" t="s">
        <v>28</v>
      </c>
      <c r="F276" s="247" t="s">
        <v>186</v>
      </c>
      <c r="G276" s="245"/>
      <c r="H276" s="248">
        <v>6.2290000000000001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170</v>
      </c>
      <c r="AU276" s="254" t="s">
        <v>83</v>
      </c>
      <c r="AV276" s="14" t="s">
        <v>163</v>
      </c>
      <c r="AW276" s="14" t="s">
        <v>35</v>
      </c>
      <c r="AX276" s="14" t="s">
        <v>81</v>
      </c>
      <c r="AY276" s="254" t="s">
        <v>156</v>
      </c>
    </row>
    <row r="277" s="2" customFormat="1" ht="14.4" customHeight="1">
      <c r="A277" s="40"/>
      <c r="B277" s="41"/>
      <c r="C277" s="255" t="s">
        <v>426</v>
      </c>
      <c r="D277" s="255" t="s">
        <v>273</v>
      </c>
      <c r="E277" s="256" t="s">
        <v>427</v>
      </c>
      <c r="F277" s="257" t="s">
        <v>428</v>
      </c>
      <c r="G277" s="258" t="s">
        <v>218</v>
      </c>
      <c r="H277" s="259">
        <v>0.191</v>
      </c>
      <c r="I277" s="260"/>
      <c r="J277" s="261">
        <f>ROUND(I277*H277,2)</f>
        <v>0</v>
      </c>
      <c r="K277" s="257" t="s">
        <v>162</v>
      </c>
      <c r="L277" s="262"/>
      <c r="M277" s="263" t="s">
        <v>28</v>
      </c>
      <c r="N277" s="264" t="s">
        <v>45</v>
      </c>
      <c r="O277" s="86"/>
      <c r="P277" s="224">
        <f>O277*H277</f>
        <v>0</v>
      </c>
      <c r="Q277" s="224">
        <v>1</v>
      </c>
      <c r="R277" s="224">
        <f>Q277*H277</f>
        <v>0.191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196</v>
      </c>
      <c r="AT277" s="226" t="s">
        <v>273</v>
      </c>
      <c r="AU277" s="226" t="s">
        <v>83</v>
      </c>
      <c r="AY277" s="19" t="s">
        <v>156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81</v>
      </c>
      <c r="BK277" s="227">
        <f>ROUND(I277*H277,2)</f>
        <v>0</v>
      </c>
      <c r="BL277" s="19" t="s">
        <v>163</v>
      </c>
      <c r="BM277" s="226" t="s">
        <v>429</v>
      </c>
    </row>
    <row r="278" s="2" customFormat="1">
      <c r="A278" s="40"/>
      <c r="B278" s="41"/>
      <c r="C278" s="42"/>
      <c r="D278" s="228" t="s">
        <v>165</v>
      </c>
      <c r="E278" s="42"/>
      <c r="F278" s="229" t="s">
        <v>428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165</v>
      </c>
      <c r="AU278" s="19" t="s">
        <v>83</v>
      </c>
    </row>
    <row r="279" s="13" customFormat="1">
      <c r="A279" s="13"/>
      <c r="B279" s="233"/>
      <c r="C279" s="234"/>
      <c r="D279" s="228" t="s">
        <v>170</v>
      </c>
      <c r="E279" s="235" t="s">
        <v>28</v>
      </c>
      <c r="F279" s="236" t="s">
        <v>430</v>
      </c>
      <c r="G279" s="234"/>
      <c r="H279" s="237">
        <v>0.191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170</v>
      </c>
      <c r="AU279" s="243" t="s">
        <v>83</v>
      </c>
      <c r="AV279" s="13" t="s">
        <v>83</v>
      </c>
      <c r="AW279" s="13" t="s">
        <v>35</v>
      </c>
      <c r="AX279" s="13" t="s">
        <v>81</v>
      </c>
      <c r="AY279" s="243" t="s">
        <v>156</v>
      </c>
    </row>
    <row r="280" s="2" customFormat="1" ht="14.4" customHeight="1">
      <c r="A280" s="40"/>
      <c r="B280" s="41"/>
      <c r="C280" s="255" t="s">
        <v>431</v>
      </c>
      <c r="D280" s="255" t="s">
        <v>273</v>
      </c>
      <c r="E280" s="256" t="s">
        <v>432</v>
      </c>
      <c r="F280" s="257" t="s">
        <v>433</v>
      </c>
      <c r="G280" s="258" t="s">
        <v>218</v>
      </c>
      <c r="H280" s="259">
        <v>5.2240000000000002</v>
      </c>
      <c r="I280" s="260"/>
      <c r="J280" s="261">
        <f>ROUND(I280*H280,2)</f>
        <v>0</v>
      </c>
      <c r="K280" s="257" t="s">
        <v>162</v>
      </c>
      <c r="L280" s="262"/>
      <c r="M280" s="263" t="s">
        <v>28</v>
      </c>
      <c r="N280" s="264" t="s">
        <v>45</v>
      </c>
      <c r="O280" s="86"/>
      <c r="P280" s="224">
        <f>O280*H280</f>
        <v>0</v>
      </c>
      <c r="Q280" s="224">
        <v>1</v>
      </c>
      <c r="R280" s="224">
        <f>Q280*H280</f>
        <v>5.2240000000000002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196</v>
      </c>
      <c r="AT280" s="226" t="s">
        <v>273</v>
      </c>
      <c r="AU280" s="226" t="s">
        <v>83</v>
      </c>
      <c r="AY280" s="19" t="s">
        <v>156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81</v>
      </c>
      <c r="BK280" s="227">
        <f>ROUND(I280*H280,2)</f>
        <v>0</v>
      </c>
      <c r="BL280" s="19" t="s">
        <v>163</v>
      </c>
      <c r="BM280" s="226" t="s">
        <v>434</v>
      </c>
    </row>
    <row r="281" s="2" customFormat="1">
      <c r="A281" s="40"/>
      <c r="B281" s="41"/>
      <c r="C281" s="42"/>
      <c r="D281" s="228" t="s">
        <v>165</v>
      </c>
      <c r="E281" s="42"/>
      <c r="F281" s="229" t="s">
        <v>433</v>
      </c>
      <c r="G281" s="42"/>
      <c r="H281" s="42"/>
      <c r="I281" s="230"/>
      <c r="J281" s="42"/>
      <c r="K281" s="42"/>
      <c r="L281" s="46"/>
      <c r="M281" s="231"/>
      <c r="N281" s="232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165</v>
      </c>
      <c r="AU281" s="19" t="s">
        <v>83</v>
      </c>
    </row>
    <row r="282" s="13" customFormat="1">
      <c r="A282" s="13"/>
      <c r="B282" s="233"/>
      <c r="C282" s="234"/>
      <c r="D282" s="228" t="s">
        <v>170</v>
      </c>
      <c r="E282" s="235" t="s">
        <v>28</v>
      </c>
      <c r="F282" s="236" t="s">
        <v>435</v>
      </c>
      <c r="G282" s="234"/>
      <c r="H282" s="237">
        <v>5.2240000000000002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170</v>
      </c>
      <c r="AU282" s="243" t="s">
        <v>83</v>
      </c>
      <c r="AV282" s="13" t="s">
        <v>83</v>
      </c>
      <c r="AW282" s="13" t="s">
        <v>35</v>
      </c>
      <c r="AX282" s="13" t="s">
        <v>81</v>
      </c>
      <c r="AY282" s="243" t="s">
        <v>156</v>
      </c>
    </row>
    <row r="283" s="2" customFormat="1" ht="14.4" customHeight="1">
      <c r="A283" s="40"/>
      <c r="B283" s="41"/>
      <c r="C283" s="255" t="s">
        <v>436</v>
      </c>
      <c r="D283" s="255" t="s">
        <v>273</v>
      </c>
      <c r="E283" s="256" t="s">
        <v>437</v>
      </c>
      <c r="F283" s="257" t="s">
        <v>438</v>
      </c>
      <c r="G283" s="258" t="s">
        <v>218</v>
      </c>
      <c r="H283" s="259">
        <v>0.62</v>
      </c>
      <c r="I283" s="260"/>
      <c r="J283" s="261">
        <f>ROUND(I283*H283,2)</f>
        <v>0</v>
      </c>
      <c r="K283" s="257" t="s">
        <v>162</v>
      </c>
      <c r="L283" s="262"/>
      <c r="M283" s="263" t="s">
        <v>28</v>
      </c>
      <c r="N283" s="264" t="s">
        <v>45</v>
      </c>
      <c r="O283" s="86"/>
      <c r="P283" s="224">
        <f>O283*H283</f>
        <v>0</v>
      </c>
      <c r="Q283" s="224">
        <v>1</v>
      </c>
      <c r="R283" s="224">
        <f>Q283*H283</f>
        <v>0.62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196</v>
      </c>
      <c r="AT283" s="226" t="s">
        <v>273</v>
      </c>
      <c r="AU283" s="226" t="s">
        <v>83</v>
      </c>
      <c r="AY283" s="19" t="s">
        <v>156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163</v>
      </c>
      <c r="BM283" s="226" t="s">
        <v>439</v>
      </c>
    </row>
    <row r="284" s="2" customFormat="1">
      <c r="A284" s="40"/>
      <c r="B284" s="41"/>
      <c r="C284" s="42"/>
      <c r="D284" s="228" t="s">
        <v>165</v>
      </c>
      <c r="E284" s="42"/>
      <c r="F284" s="229" t="s">
        <v>438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165</v>
      </c>
      <c r="AU284" s="19" t="s">
        <v>83</v>
      </c>
    </row>
    <row r="285" s="13" customFormat="1">
      <c r="A285" s="13"/>
      <c r="B285" s="233"/>
      <c r="C285" s="234"/>
      <c r="D285" s="228" t="s">
        <v>170</v>
      </c>
      <c r="E285" s="235" t="s">
        <v>28</v>
      </c>
      <c r="F285" s="236" t="s">
        <v>440</v>
      </c>
      <c r="G285" s="234"/>
      <c r="H285" s="237">
        <v>0.62</v>
      </c>
      <c r="I285" s="238"/>
      <c r="J285" s="234"/>
      <c r="K285" s="234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170</v>
      </c>
      <c r="AU285" s="243" t="s">
        <v>83</v>
      </c>
      <c r="AV285" s="13" t="s">
        <v>83</v>
      </c>
      <c r="AW285" s="13" t="s">
        <v>35</v>
      </c>
      <c r="AX285" s="13" t="s">
        <v>81</v>
      </c>
      <c r="AY285" s="243" t="s">
        <v>156</v>
      </c>
    </row>
    <row r="286" s="2" customFormat="1" ht="14.4" customHeight="1">
      <c r="A286" s="40"/>
      <c r="B286" s="41"/>
      <c r="C286" s="255" t="s">
        <v>441</v>
      </c>
      <c r="D286" s="255" t="s">
        <v>273</v>
      </c>
      <c r="E286" s="256" t="s">
        <v>442</v>
      </c>
      <c r="F286" s="257" t="s">
        <v>443</v>
      </c>
      <c r="G286" s="258" t="s">
        <v>218</v>
      </c>
      <c r="H286" s="259">
        <v>0.50600000000000001</v>
      </c>
      <c r="I286" s="260"/>
      <c r="J286" s="261">
        <f>ROUND(I286*H286,2)</f>
        <v>0</v>
      </c>
      <c r="K286" s="257" t="s">
        <v>162</v>
      </c>
      <c r="L286" s="262"/>
      <c r="M286" s="263" t="s">
        <v>28</v>
      </c>
      <c r="N286" s="264" t="s">
        <v>45</v>
      </c>
      <c r="O286" s="86"/>
      <c r="P286" s="224">
        <f>O286*H286</f>
        <v>0</v>
      </c>
      <c r="Q286" s="224">
        <v>1</v>
      </c>
      <c r="R286" s="224">
        <f>Q286*H286</f>
        <v>0.50600000000000001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196</v>
      </c>
      <c r="AT286" s="226" t="s">
        <v>273</v>
      </c>
      <c r="AU286" s="226" t="s">
        <v>83</v>
      </c>
      <c r="AY286" s="19" t="s">
        <v>156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81</v>
      </c>
      <c r="BK286" s="227">
        <f>ROUND(I286*H286,2)</f>
        <v>0</v>
      </c>
      <c r="BL286" s="19" t="s">
        <v>163</v>
      </c>
      <c r="BM286" s="226" t="s">
        <v>444</v>
      </c>
    </row>
    <row r="287" s="2" customFormat="1">
      <c r="A287" s="40"/>
      <c r="B287" s="41"/>
      <c r="C287" s="42"/>
      <c r="D287" s="228" t="s">
        <v>165</v>
      </c>
      <c r="E287" s="42"/>
      <c r="F287" s="229" t="s">
        <v>443</v>
      </c>
      <c r="G287" s="42"/>
      <c r="H287" s="42"/>
      <c r="I287" s="230"/>
      <c r="J287" s="42"/>
      <c r="K287" s="42"/>
      <c r="L287" s="46"/>
      <c r="M287" s="231"/>
      <c r="N287" s="232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165</v>
      </c>
      <c r="AU287" s="19" t="s">
        <v>83</v>
      </c>
    </row>
    <row r="288" s="13" customFormat="1">
      <c r="A288" s="13"/>
      <c r="B288" s="233"/>
      <c r="C288" s="234"/>
      <c r="D288" s="228" t="s">
        <v>170</v>
      </c>
      <c r="E288" s="235" t="s">
        <v>28</v>
      </c>
      <c r="F288" s="236" t="s">
        <v>445</v>
      </c>
      <c r="G288" s="234"/>
      <c r="H288" s="237">
        <v>0.50600000000000001</v>
      </c>
      <c r="I288" s="238"/>
      <c r="J288" s="234"/>
      <c r="K288" s="234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170</v>
      </c>
      <c r="AU288" s="243" t="s">
        <v>83</v>
      </c>
      <c r="AV288" s="13" t="s">
        <v>83</v>
      </c>
      <c r="AW288" s="13" t="s">
        <v>35</v>
      </c>
      <c r="AX288" s="13" t="s">
        <v>81</v>
      </c>
      <c r="AY288" s="243" t="s">
        <v>156</v>
      </c>
    </row>
    <row r="289" s="2" customFormat="1" ht="14.4" customHeight="1">
      <c r="A289" s="40"/>
      <c r="B289" s="41"/>
      <c r="C289" s="255" t="s">
        <v>446</v>
      </c>
      <c r="D289" s="255" t="s">
        <v>273</v>
      </c>
      <c r="E289" s="256" t="s">
        <v>447</v>
      </c>
      <c r="F289" s="257" t="s">
        <v>448</v>
      </c>
      <c r="G289" s="258" t="s">
        <v>218</v>
      </c>
      <c r="H289" s="259">
        <v>0.31</v>
      </c>
      <c r="I289" s="260"/>
      <c r="J289" s="261">
        <f>ROUND(I289*H289,2)</f>
        <v>0</v>
      </c>
      <c r="K289" s="257" t="s">
        <v>162</v>
      </c>
      <c r="L289" s="262"/>
      <c r="M289" s="263" t="s">
        <v>28</v>
      </c>
      <c r="N289" s="264" t="s">
        <v>45</v>
      </c>
      <c r="O289" s="86"/>
      <c r="P289" s="224">
        <f>O289*H289</f>
        <v>0</v>
      </c>
      <c r="Q289" s="224">
        <v>1</v>
      </c>
      <c r="R289" s="224">
        <f>Q289*H289</f>
        <v>0.31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196</v>
      </c>
      <c r="AT289" s="226" t="s">
        <v>273</v>
      </c>
      <c r="AU289" s="226" t="s">
        <v>83</v>
      </c>
      <c r="AY289" s="19" t="s">
        <v>156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81</v>
      </c>
      <c r="BK289" s="227">
        <f>ROUND(I289*H289,2)</f>
        <v>0</v>
      </c>
      <c r="BL289" s="19" t="s">
        <v>163</v>
      </c>
      <c r="BM289" s="226" t="s">
        <v>449</v>
      </c>
    </row>
    <row r="290" s="2" customFormat="1">
      <c r="A290" s="40"/>
      <c r="B290" s="41"/>
      <c r="C290" s="42"/>
      <c r="D290" s="228" t="s">
        <v>165</v>
      </c>
      <c r="E290" s="42"/>
      <c r="F290" s="229" t="s">
        <v>448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165</v>
      </c>
      <c r="AU290" s="19" t="s">
        <v>83</v>
      </c>
    </row>
    <row r="291" s="13" customFormat="1">
      <c r="A291" s="13"/>
      <c r="B291" s="233"/>
      <c r="C291" s="234"/>
      <c r="D291" s="228" t="s">
        <v>170</v>
      </c>
      <c r="E291" s="235" t="s">
        <v>28</v>
      </c>
      <c r="F291" s="236" t="s">
        <v>450</v>
      </c>
      <c r="G291" s="234"/>
      <c r="H291" s="237">
        <v>0.31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170</v>
      </c>
      <c r="AU291" s="243" t="s">
        <v>83</v>
      </c>
      <c r="AV291" s="13" t="s">
        <v>83</v>
      </c>
      <c r="AW291" s="13" t="s">
        <v>35</v>
      </c>
      <c r="AX291" s="13" t="s">
        <v>81</v>
      </c>
      <c r="AY291" s="243" t="s">
        <v>156</v>
      </c>
    </row>
    <row r="292" s="2" customFormat="1" ht="37.8" customHeight="1">
      <c r="A292" s="40"/>
      <c r="B292" s="41"/>
      <c r="C292" s="215" t="s">
        <v>451</v>
      </c>
      <c r="D292" s="215" t="s">
        <v>158</v>
      </c>
      <c r="E292" s="216" t="s">
        <v>452</v>
      </c>
      <c r="F292" s="217" t="s">
        <v>453</v>
      </c>
      <c r="G292" s="218" t="s">
        <v>218</v>
      </c>
      <c r="H292" s="219">
        <v>14.696999999999999</v>
      </c>
      <c r="I292" s="220"/>
      <c r="J292" s="221">
        <f>ROUND(I292*H292,2)</f>
        <v>0</v>
      </c>
      <c r="K292" s="217" t="s">
        <v>162</v>
      </c>
      <c r="L292" s="46"/>
      <c r="M292" s="222" t="s">
        <v>28</v>
      </c>
      <c r="N292" s="223" t="s">
        <v>45</v>
      </c>
      <c r="O292" s="86"/>
      <c r="P292" s="224">
        <f>O292*H292</f>
        <v>0</v>
      </c>
      <c r="Q292" s="224">
        <v>0.01221</v>
      </c>
      <c r="R292" s="224">
        <f>Q292*H292</f>
        <v>0.17945037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163</v>
      </c>
      <c r="AT292" s="226" t="s">
        <v>158</v>
      </c>
      <c r="AU292" s="226" t="s">
        <v>83</v>
      </c>
      <c r="AY292" s="19" t="s">
        <v>156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81</v>
      </c>
      <c r="BK292" s="227">
        <f>ROUND(I292*H292,2)</f>
        <v>0</v>
      </c>
      <c r="BL292" s="19" t="s">
        <v>163</v>
      </c>
      <c r="BM292" s="226" t="s">
        <v>454</v>
      </c>
    </row>
    <row r="293" s="2" customFormat="1">
      <c r="A293" s="40"/>
      <c r="B293" s="41"/>
      <c r="C293" s="42"/>
      <c r="D293" s="228" t="s">
        <v>165</v>
      </c>
      <c r="E293" s="42"/>
      <c r="F293" s="229" t="s">
        <v>453</v>
      </c>
      <c r="G293" s="42"/>
      <c r="H293" s="42"/>
      <c r="I293" s="230"/>
      <c r="J293" s="42"/>
      <c r="K293" s="42"/>
      <c r="L293" s="46"/>
      <c r="M293" s="231"/>
      <c r="N293" s="232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165</v>
      </c>
      <c r="AU293" s="19" t="s">
        <v>83</v>
      </c>
    </row>
    <row r="294" s="13" customFormat="1">
      <c r="A294" s="13"/>
      <c r="B294" s="233"/>
      <c r="C294" s="234"/>
      <c r="D294" s="228" t="s">
        <v>170</v>
      </c>
      <c r="E294" s="235" t="s">
        <v>28</v>
      </c>
      <c r="F294" s="236" t="s">
        <v>455</v>
      </c>
      <c r="G294" s="234"/>
      <c r="H294" s="237">
        <v>0.97899999999999998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170</v>
      </c>
      <c r="AU294" s="243" t="s">
        <v>83</v>
      </c>
      <c r="AV294" s="13" t="s">
        <v>83</v>
      </c>
      <c r="AW294" s="13" t="s">
        <v>35</v>
      </c>
      <c r="AX294" s="13" t="s">
        <v>74</v>
      </c>
      <c r="AY294" s="243" t="s">
        <v>156</v>
      </c>
    </row>
    <row r="295" s="13" customFormat="1">
      <c r="A295" s="13"/>
      <c r="B295" s="233"/>
      <c r="C295" s="234"/>
      <c r="D295" s="228" t="s">
        <v>170</v>
      </c>
      <c r="E295" s="235" t="s">
        <v>28</v>
      </c>
      <c r="F295" s="236" t="s">
        <v>456</v>
      </c>
      <c r="G295" s="234"/>
      <c r="H295" s="237">
        <v>0.54400000000000004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170</v>
      </c>
      <c r="AU295" s="243" t="s">
        <v>83</v>
      </c>
      <c r="AV295" s="13" t="s">
        <v>83</v>
      </c>
      <c r="AW295" s="13" t="s">
        <v>35</v>
      </c>
      <c r="AX295" s="13" t="s">
        <v>74</v>
      </c>
      <c r="AY295" s="243" t="s">
        <v>156</v>
      </c>
    </row>
    <row r="296" s="13" customFormat="1">
      <c r="A296" s="13"/>
      <c r="B296" s="233"/>
      <c r="C296" s="234"/>
      <c r="D296" s="228" t="s">
        <v>170</v>
      </c>
      <c r="E296" s="235" t="s">
        <v>28</v>
      </c>
      <c r="F296" s="236" t="s">
        <v>457</v>
      </c>
      <c r="G296" s="234"/>
      <c r="H296" s="237">
        <v>4.5590000000000002</v>
      </c>
      <c r="I296" s="238"/>
      <c r="J296" s="234"/>
      <c r="K296" s="234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170</v>
      </c>
      <c r="AU296" s="243" t="s">
        <v>83</v>
      </c>
      <c r="AV296" s="13" t="s">
        <v>83</v>
      </c>
      <c r="AW296" s="13" t="s">
        <v>35</v>
      </c>
      <c r="AX296" s="13" t="s">
        <v>74</v>
      </c>
      <c r="AY296" s="243" t="s">
        <v>156</v>
      </c>
    </row>
    <row r="297" s="13" customFormat="1">
      <c r="A297" s="13"/>
      <c r="B297" s="233"/>
      <c r="C297" s="234"/>
      <c r="D297" s="228" t="s">
        <v>170</v>
      </c>
      <c r="E297" s="235" t="s">
        <v>28</v>
      </c>
      <c r="F297" s="236" t="s">
        <v>458</v>
      </c>
      <c r="G297" s="234"/>
      <c r="H297" s="237">
        <v>5.5030000000000001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170</v>
      </c>
      <c r="AU297" s="243" t="s">
        <v>83</v>
      </c>
      <c r="AV297" s="13" t="s">
        <v>83</v>
      </c>
      <c r="AW297" s="13" t="s">
        <v>35</v>
      </c>
      <c r="AX297" s="13" t="s">
        <v>74</v>
      </c>
      <c r="AY297" s="243" t="s">
        <v>156</v>
      </c>
    </row>
    <row r="298" s="13" customFormat="1">
      <c r="A298" s="13"/>
      <c r="B298" s="233"/>
      <c r="C298" s="234"/>
      <c r="D298" s="228" t="s">
        <v>170</v>
      </c>
      <c r="E298" s="235" t="s">
        <v>28</v>
      </c>
      <c r="F298" s="236" t="s">
        <v>459</v>
      </c>
      <c r="G298" s="234"/>
      <c r="H298" s="237">
        <v>3.1120000000000001</v>
      </c>
      <c r="I298" s="238"/>
      <c r="J298" s="234"/>
      <c r="K298" s="234"/>
      <c r="L298" s="239"/>
      <c r="M298" s="240"/>
      <c r="N298" s="241"/>
      <c r="O298" s="241"/>
      <c r="P298" s="241"/>
      <c r="Q298" s="241"/>
      <c r="R298" s="241"/>
      <c r="S298" s="241"/>
      <c r="T298" s="242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3" t="s">
        <v>170</v>
      </c>
      <c r="AU298" s="243" t="s">
        <v>83</v>
      </c>
      <c r="AV298" s="13" t="s">
        <v>83</v>
      </c>
      <c r="AW298" s="13" t="s">
        <v>35</v>
      </c>
      <c r="AX298" s="13" t="s">
        <v>74</v>
      </c>
      <c r="AY298" s="243" t="s">
        <v>156</v>
      </c>
    </row>
    <row r="299" s="14" customFormat="1">
      <c r="A299" s="14"/>
      <c r="B299" s="244"/>
      <c r="C299" s="245"/>
      <c r="D299" s="228" t="s">
        <v>170</v>
      </c>
      <c r="E299" s="246" t="s">
        <v>28</v>
      </c>
      <c r="F299" s="247" t="s">
        <v>186</v>
      </c>
      <c r="G299" s="245"/>
      <c r="H299" s="248">
        <v>14.697000000000001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170</v>
      </c>
      <c r="AU299" s="254" t="s">
        <v>83</v>
      </c>
      <c r="AV299" s="14" t="s">
        <v>163</v>
      </c>
      <c r="AW299" s="14" t="s">
        <v>35</v>
      </c>
      <c r="AX299" s="14" t="s">
        <v>81</v>
      </c>
      <c r="AY299" s="254" t="s">
        <v>156</v>
      </c>
    </row>
    <row r="300" s="2" customFormat="1" ht="14.4" customHeight="1">
      <c r="A300" s="40"/>
      <c r="B300" s="41"/>
      <c r="C300" s="255" t="s">
        <v>460</v>
      </c>
      <c r="D300" s="255" t="s">
        <v>273</v>
      </c>
      <c r="E300" s="256" t="s">
        <v>461</v>
      </c>
      <c r="F300" s="257" t="s">
        <v>462</v>
      </c>
      <c r="G300" s="258" t="s">
        <v>218</v>
      </c>
      <c r="H300" s="259">
        <v>6.0919999999999996</v>
      </c>
      <c r="I300" s="260"/>
      <c r="J300" s="261">
        <f>ROUND(I300*H300,2)</f>
        <v>0</v>
      </c>
      <c r="K300" s="257" t="s">
        <v>162</v>
      </c>
      <c r="L300" s="262"/>
      <c r="M300" s="263" t="s">
        <v>28</v>
      </c>
      <c r="N300" s="264" t="s">
        <v>45</v>
      </c>
      <c r="O300" s="86"/>
      <c r="P300" s="224">
        <f>O300*H300</f>
        <v>0</v>
      </c>
      <c r="Q300" s="224">
        <v>1</v>
      </c>
      <c r="R300" s="224">
        <f>Q300*H300</f>
        <v>6.0919999999999996</v>
      </c>
      <c r="S300" s="224">
        <v>0</v>
      </c>
      <c r="T300" s="22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6" t="s">
        <v>196</v>
      </c>
      <c r="AT300" s="226" t="s">
        <v>273</v>
      </c>
      <c r="AU300" s="226" t="s">
        <v>83</v>
      </c>
      <c r="AY300" s="19" t="s">
        <v>156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81</v>
      </c>
      <c r="BK300" s="227">
        <f>ROUND(I300*H300,2)</f>
        <v>0</v>
      </c>
      <c r="BL300" s="19" t="s">
        <v>163</v>
      </c>
      <c r="BM300" s="226" t="s">
        <v>463</v>
      </c>
    </row>
    <row r="301" s="2" customFormat="1">
      <c r="A301" s="40"/>
      <c r="B301" s="41"/>
      <c r="C301" s="42"/>
      <c r="D301" s="228" t="s">
        <v>165</v>
      </c>
      <c r="E301" s="42"/>
      <c r="F301" s="229" t="s">
        <v>462</v>
      </c>
      <c r="G301" s="42"/>
      <c r="H301" s="42"/>
      <c r="I301" s="230"/>
      <c r="J301" s="42"/>
      <c r="K301" s="42"/>
      <c r="L301" s="46"/>
      <c r="M301" s="231"/>
      <c r="N301" s="232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165</v>
      </c>
      <c r="AU301" s="19" t="s">
        <v>83</v>
      </c>
    </row>
    <row r="302" s="13" customFormat="1">
      <c r="A302" s="13"/>
      <c r="B302" s="233"/>
      <c r="C302" s="234"/>
      <c r="D302" s="228" t="s">
        <v>170</v>
      </c>
      <c r="E302" s="235" t="s">
        <v>28</v>
      </c>
      <c r="F302" s="236" t="s">
        <v>464</v>
      </c>
      <c r="G302" s="234"/>
      <c r="H302" s="237">
        <v>5.5380000000000003</v>
      </c>
      <c r="I302" s="238"/>
      <c r="J302" s="234"/>
      <c r="K302" s="234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170</v>
      </c>
      <c r="AU302" s="243" t="s">
        <v>83</v>
      </c>
      <c r="AV302" s="13" t="s">
        <v>83</v>
      </c>
      <c r="AW302" s="13" t="s">
        <v>35</v>
      </c>
      <c r="AX302" s="13" t="s">
        <v>74</v>
      </c>
      <c r="AY302" s="243" t="s">
        <v>156</v>
      </c>
    </row>
    <row r="303" s="13" customFormat="1">
      <c r="A303" s="13"/>
      <c r="B303" s="233"/>
      <c r="C303" s="234"/>
      <c r="D303" s="228" t="s">
        <v>170</v>
      </c>
      <c r="E303" s="235" t="s">
        <v>28</v>
      </c>
      <c r="F303" s="236" t="s">
        <v>465</v>
      </c>
      <c r="G303" s="234"/>
      <c r="H303" s="237">
        <v>6.0919999999999996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170</v>
      </c>
      <c r="AU303" s="243" t="s">
        <v>83</v>
      </c>
      <c r="AV303" s="13" t="s">
        <v>83</v>
      </c>
      <c r="AW303" s="13" t="s">
        <v>35</v>
      </c>
      <c r="AX303" s="13" t="s">
        <v>81</v>
      </c>
      <c r="AY303" s="243" t="s">
        <v>156</v>
      </c>
    </row>
    <row r="304" s="2" customFormat="1" ht="14.4" customHeight="1">
      <c r="A304" s="40"/>
      <c r="B304" s="41"/>
      <c r="C304" s="255" t="s">
        <v>466</v>
      </c>
      <c r="D304" s="255" t="s">
        <v>273</v>
      </c>
      <c r="E304" s="256" t="s">
        <v>467</v>
      </c>
      <c r="F304" s="257" t="s">
        <v>468</v>
      </c>
      <c r="G304" s="258" t="s">
        <v>218</v>
      </c>
      <c r="H304" s="259">
        <v>0.59799999999999998</v>
      </c>
      <c r="I304" s="260"/>
      <c r="J304" s="261">
        <f>ROUND(I304*H304,2)</f>
        <v>0</v>
      </c>
      <c r="K304" s="257" t="s">
        <v>162</v>
      </c>
      <c r="L304" s="262"/>
      <c r="M304" s="263" t="s">
        <v>28</v>
      </c>
      <c r="N304" s="264" t="s">
        <v>45</v>
      </c>
      <c r="O304" s="86"/>
      <c r="P304" s="224">
        <f>O304*H304</f>
        <v>0</v>
      </c>
      <c r="Q304" s="224">
        <v>1</v>
      </c>
      <c r="R304" s="224">
        <f>Q304*H304</f>
        <v>0.59799999999999998</v>
      </c>
      <c r="S304" s="224">
        <v>0</v>
      </c>
      <c r="T304" s="22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6" t="s">
        <v>196</v>
      </c>
      <c r="AT304" s="226" t="s">
        <v>273</v>
      </c>
      <c r="AU304" s="226" t="s">
        <v>83</v>
      </c>
      <c r="AY304" s="19" t="s">
        <v>156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9" t="s">
        <v>81</v>
      </c>
      <c r="BK304" s="227">
        <f>ROUND(I304*H304,2)</f>
        <v>0</v>
      </c>
      <c r="BL304" s="19" t="s">
        <v>163</v>
      </c>
      <c r="BM304" s="226" t="s">
        <v>469</v>
      </c>
    </row>
    <row r="305" s="2" customFormat="1">
      <c r="A305" s="40"/>
      <c r="B305" s="41"/>
      <c r="C305" s="42"/>
      <c r="D305" s="228" t="s">
        <v>165</v>
      </c>
      <c r="E305" s="42"/>
      <c r="F305" s="229" t="s">
        <v>468</v>
      </c>
      <c r="G305" s="42"/>
      <c r="H305" s="42"/>
      <c r="I305" s="230"/>
      <c r="J305" s="42"/>
      <c r="K305" s="42"/>
      <c r="L305" s="46"/>
      <c r="M305" s="231"/>
      <c r="N305" s="232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165</v>
      </c>
      <c r="AU305" s="19" t="s">
        <v>83</v>
      </c>
    </row>
    <row r="306" s="13" customFormat="1">
      <c r="A306" s="13"/>
      <c r="B306" s="233"/>
      <c r="C306" s="234"/>
      <c r="D306" s="228" t="s">
        <v>170</v>
      </c>
      <c r="E306" s="235" t="s">
        <v>28</v>
      </c>
      <c r="F306" s="236" t="s">
        <v>470</v>
      </c>
      <c r="G306" s="234"/>
      <c r="H306" s="237">
        <v>0.59799999999999998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170</v>
      </c>
      <c r="AU306" s="243" t="s">
        <v>83</v>
      </c>
      <c r="AV306" s="13" t="s">
        <v>83</v>
      </c>
      <c r="AW306" s="13" t="s">
        <v>35</v>
      </c>
      <c r="AX306" s="13" t="s">
        <v>81</v>
      </c>
      <c r="AY306" s="243" t="s">
        <v>156</v>
      </c>
    </row>
    <row r="307" s="2" customFormat="1" ht="14.4" customHeight="1">
      <c r="A307" s="40"/>
      <c r="B307" s="41"/>
      <c r="C307" s="255" t="s">
        <v>471</v>
      </c>
      <c r="D307" s="255" t="s">
        <v>273</v>
      </c>
      <c r="E307" s="256" t="s">
        <v>472</v>
      </c>
      <c r="F307" s="257" t="s">
        <v>473</v>
      </c>
      <c r="G307" s="258" t="s">
        <v>218</v>
      </c>
      <c r="H307" s="259">
        <v>6.0529999999999999</v>
      </c>
      <c r="I307" s="260"/>
      <c r="J307" s="261">
        <f>ROUND(I307*H307,2)</f>
        <v>0</v>
      </c>
      <c r="K307" s="257" t="s">
        <v>162</v>
      </c>
      <c r="L307" s="262"/>
      <c r="M307" s="263" t="s">
        <v>28</v>
      </c>
      <c r="N307" s="264" t="s">
        <v>45</v>
      </c>
      <c r="O307" s="86"/>
      <c r="P307" s="224">
        <f>O307*H307</f>
        <v>0</v>
      </c>
      <c r="Q307" s="224">
        <v>1</v>
      </c>
      <c r="R307" s="224">
        <f>Q307*H307</f>
        <v>6.0529999999999999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196</v>
      </c>
      <c r="AT307" s="226" t="s">
        <v>273</v>
      </c>
      <c r="AU307" s="226" t="s">
        <v>83</v>
      </c>
      <c r="AY307" s="19" t="s">
        <v>156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81</v>
      </c>
      <c r="BK307" s="227">
        <f>ROUND(I307*H307,2)</f>
        <v>0</v>
      </c>
      <c r="BL307" s="19" t="s">
        <v>163</v>
      </c>
      <c r="BM307" s="226" t="s">
        <v>474</v>
      </c>
    </row>
    <row r="308" s="2" customFormat="1">
      <c r="A308" s="40"/>
      <c r="B308" s="41"/>
      <c r="C308" s="42"/>
      <c r="D308" s="228" t="s">
        <v>165</v>
      </c>
      <c r="E308" s="42"/>
      <c r="F308" s="229" t="s">
        <v>473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165</v>
      </c>
      <c r="AU308" s="19" t="s">
        <v>83</v>
      </c>
    </row>
    <row r="309" s="13" customFormat="1">
      <c r="A309" s="13"/>
      <c r="B309" s="233"/>
      <c r="C309" s="234"/>
      <c r="D309" s="228" t="s">
        <v>170</v>
      </c>
      <c r="E309" s="235" t="s">
        <v>28</v>
      </c>
      <c r="F309" s="236" t="s">
        <v>475</v>
      </c>
      <c r="G309" s="234"/>
      <c r="H309" s="237">
        <v>6.0529999999999999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170</v>
      </c>
      <c r="AU309" s="243" t="s">
        <v>83</v>
      </c>
      <c r="AV309" s="13" t="s">
        <v>83</v>
      </c>
      <c r="AW309" s="13" t="s">
        <v>35</v>
      </c>
      <c r="AX309" s="13" t="s">
        <v>81</v>
      </c>
      <c r="AY309" s="243" t="s">
        <v>156</v>
      </c>
    </row>
    <row r="310" s="2" customFormat="1" ht="14.4" customHeight="1">
      <c r="A310" s="40"/>
      <c r="B310" s="41"/>
      <c r="C310" s="255" t="s">
        <v>476</v>
      </c>
      <c r="D310" s="255" t="s">
        <v>273</v>
      </c>
      <c r="E310" s="256" t="s">
        <v>477</v>
      </c>
      <c r="F310" s="257" t="s">
        <v>478</v>
      </c>
      <c r="G310" s="258" t="s">
        <v>218</v>
      </c>
      <c r="H310" s="259">
        <v>3.423</v>
      </c>
      <c r="I310" s="260"/>
      <c r="J310" s="261">
        <f>ROUND(I310*H310,2)</f>
        <v>0</v>
      </c>
      <c r="K310" s="257" t="s">
        <v>162</v>
      </c>
      <c r="L310" s="262"/>
      <c r="M310" s="263" t="s">
        <v>28</v>
      </c>
      <c r="N310" s="264" t="s">
        <v>45</v>
      </c>
      <c r="O310" s="86"/>
      <c r="P310" s="224">
        <f>O310*H310</f>
        <v>0</v>
      </c>
      <c r="Q310" s="224">
        <v>1</v>
      </c>
      <c r="R310" s="224">
        <f>Q310*H310</f>
        <v>3.423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196</v>
      </c>
      <c r="AT310" s="226" t="s">
        <v>273</v>
      </c>
      <c r="AU310" s="226" t="s">
        <v>83</v>
      </c>
      <c r="AY310" s="19" t="s">
        <v>156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81</v>
      </c>
      <c r="BK310" s="227">
        <f>ROUND(I310*H310,2)</f>
        <v>0</v>
      </c>
      <c r="BL310" s="19" t="s">
        <v>163</v>
      </c>
      <c r="BM310" s="226" t="s">
        <v>479</v>
      </c>
    </row>
    <row r="311" s="2" customFormat="1">
      <c r="A311" s="40"/>
      <c r="B311" s="41"/>
      <c r="C311" s="42"/>
      <c r="D311" s="228" t="s">
        <v>165</v>
      </c>
      <c r="E311" s="42"/>
      <c r="F311" s="229" t="s">
        <v>478</v>
      </c>
      <c r="G311" s="42"/>
      <c r="H311" s="42"/>
      <c r="I311" s="230"/>
      <c r="J311" s="42"/>
      <c r="K311" s="42"/>
      <c r="L311" s="46"/>
      <c r="M311" s="231"/>
      <c r="N311" s="232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165</v>
      </c>
      <c r="AU311" s="19" t="s">
        <v>83</v>
      </c>
    </row>
    <row r="312" s="13" customFormat="1">
      <c r="A312" s="13"/>
      <c r="B312" s="233"/>
      <c r="C312" s="234"/>
      <c r="D312" s="228" t="s">
        <v>170</v>
      </c>
      <c r="E312" s="235" t="s">
        <v>28</v>
      </c>
      <c r="F312" s="236" t="s">
        <v>480</v>
      </c>
      <c r="G312" s="234"/>
      <c r="H312" s="237">
        <v>3.423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170</v>
      </c>
      <c r="AU312" s="243" t="s">
        <v>83</v>
      </c>
      <c r="AV312" s="13" t="s">
        <v>83</v>
      </c>
      <c r="AW312" s="13" t="s">
        <v>35</v>
      </c>
      <c r="AX312" s="13" t="s">
        <v>81</v>
      </c>
      <c r="AY312" s="243" t="s">
        <v>156</v>
      </c>
    </row>
    <row r="313" s="2" customFormat="1" ht="37.8" customHeight="1">
      <c r="A313" s="40"/>
      <c r="B313" s="41"/>
      <c r="C313" s="215" t="s">
        <v>481</v>
      </c>
      <c r="D313" s="215" t="s">
        <v>158</v>
      </c>
      <c r="E313" s="216" t="s">
        <v>482</v>
      </c>
      <c r="F313" s="217" t="s">
        <v>483</v>
      </c>
      <c r="G313" s="218" t="s">
        <v>168</v>
      </c>
      <c r="H313" s="219">
        <v>10.257</v>
      </c>
      <c r="I313" s="220"/>
      <c r="J313" s="221">
        <f>ROUND(I313*H313,2)</f>
        <v>0</v>
      </c>
      <c r="K313" s="217" t="s">
        <v>162</v>
      </c>
      <c r="L313" s="46"/>
      <c r="M313" s="222" t="s">
        <v>28</v>
      </c>
      <c r="N313" s="223" t="s">
        <v>45</v>
      </c>
      <c r="O313" s="86"/>
      <c r="P313" s="224">
        <f>O313*H313</f>
        <v>0</v>
      </c>
      <c r="Q313" s="224">
        <v>2.4533700000000001</v>
      </c>
      <c r="R313" s="224">
        <f>Q313*H313</f>
        <v>25.16421609</v>
      </c>
      <c r="S313" s="224">
        <v>0</v>
      </c>
      <c r="T313" s="22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6" t="s">
        <v>163</v>
      </c>
      <c r="AT313" s="226" t="s">
        <v>158</v>
      </c>
      <c r="AU313" s="226" t="s">
        <v>83</v>
      </c>
      <c r="AY313" s="19" t="s">
        <v>156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81</v>
      </c>
      <c r="BK313" s="227">
        <f>ROUND(I313*H313,2)</f>
        <v>0</v>
      </c>
      <c r="BL313" s="19" t="s">
        <v>163</v>
      </c>
      <c r="BM313" s="226" t="s">
        <v>484</v>
      </c>
    </row>
    <row r="314" s="2" customFormat="1">
      <c r="A314" s="40"/>
      <c r="B314" s="41"/>
      <c r="C314" s="42"/>
      <c r="D314" s="228" t="s">
        <v>165</v>
      </c>
      <c r="E314" s="42"/>
      <c r="F314" s="229" t="s">
        <v>483</v>
      </c>
      <c r="G314" s="42"/>
      <c r="H314" s="42"/>
      <c r="I314" s="230"/>
      <c r="J314" s="42"/>
      <c r="K314" s="42"/>
      <c r="L314" s="46"/>
      <c r="M314" s="231"/>
      <c r="N314" s="232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165</v>
      </c>
      <c r="AU314" s="19" t="s">
        <v>83</v>
      </c>
    </row>
    <row r="315" s="13" customFormat="1">
      <c r="A315" s="13"/>
      <c r="B315" s="233"/>
      <c r="C315" s="234"/>
      <c r="D315" s="228" t="s">
        <v>170</v>
      </c>
      <c r="E315" s="235" t="s">
        <v>28</v>
      </c>
      <c r="F315" s="236" t="s">
        <v>485</v>
      </c>
      <c r="G315" s="234"/>
      <c r="H315" s="237">
        <v>3.6030000000000002</v>
      </c>
      <c r="I315" s="238"/>
      <c r="J315" s="234"/>
      <c r="K315" s="234"/>
      <c r="L315" s="239"/>
      <c r="M315" s="240"/>
      <c r="N315" s="241"/>
      <c r="O315" s="241"/>
      <c r="P315" s="241"/>
      <c r="Q315" s="241"/>
      <c r="R315" s="241"/>
      <c r="S315" s="241"/>
      <c r="T315" s="242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3" t="s">
        <v>170</v>
      </c>
      <c r="AU315" s="243" t="s">
        <v>83</v>
      </c>
      <c r="AV315" s="13" t="s">
        <v>83</v>
      </c>
      <c r="AW315" s="13" t="s">
        <v>35</v>
      </c>
      <c r="AX315" s="13" t="s">
        <v>74</v>
      </c>
      <c r="AY315" s="243" t="s">
        <v>156</v>
      </c>
    </row>
    <row r="316" s="13" customFormat="1">
      <c r="A316" s="13"/>
      <c r="B316" s="233"/>
      <c r="C316" s="234"/>
      <c r="D316" s="228" t="s">
        <v>170</v>
      </c>
      <c r="E316" s="235" t="s">
        <v>28</v>
      </c>
      <c r="F316" s="236" t="s">
        <v>486</v>
      </c>
      <c r="G316" s="234"/>
      <c r="H316" s="237">
        <v>3.234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170</v>
      </c>
      <c r="AU316" s="243" t="s">
        <v>83</v>
      </c>
      <c r="AV316" s="13" t="s">
        <v>83</v>
      </c>
      <c r="AW316" s="13" t="s">
        <v>35</v>
      </c>
      <c r="AX316" s="13" t="s">
        <v>74</v>
      </c>
      <c r="AY316" s="243" t="s">
        <v>156</v>
      </c>
    </row>
    <row r="317" s="13" customFormat="1">
      <c r="A317" s="13"/>
      <c r="B317" s="233"/>
      <c r="C317" s="234"/>
      <c r="D317" s="228" t="s">
        <v>170</v>
      </c>
      <c r="E317" s="235" t="s">
        <v>28</v>
      </c>
      <c r="F317" s="236" t="s">
        <v>487</v>
      </c>
      <c r="G317" s="234"/>
      <c r="H317" s="237">
        <v>3.4199999999999999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170</v>
      </c>
      <c r="AU317" s="243" t="s">
        <v>83</v>
      </c>
      <c r="AV317" s="13" t="s">
        <v>83</v>
      </c>
      <c r="AW317" s="13" t="s">
        <v>35</v>
      </c>
      <c r="AX317" s="13" t="s">
        <v>74</v>
      </c>
      <c r="AY317" s="243" t="s">
        <v>156</v>
      </c>
    </row>
    <row r="318" s="14" customFormat="1">
      <c r="A318" s="14"/>
      <c r="B318" s="244"/>
      <c r="C318" s="245"/>
      <c r="D318" s="228" t="s">
        <v>170</v>
      </c>
      <c r="E318" s="246" t="s">
        <v>28</v>
      </c>
      <c r="F318" s="247" t="s">
        <v>186</v>
      </c>
      <c r="G318" s="245"/>
      <c r="H318" s="248">
        <v>10.257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170</v>
      </c>
      <c r="AU318" s="254" t="s">
        <v>83</v>
      </c>
      <c r="AV318" s="14" t="s">
        <v>163</v>
      </c>
      <c r="AW318" s="14" t="s">
        <v>35</v>
      </c>
      <c r="AX318" s="14" t="s">
        <v>81</v>
      </c>
      <c r="AY318" s="254" t="s">
        <v>156</v>
      </c>
    </row>
    <row r="319" s="2" customFormat="1" ht="37.8" customHeight="1">
      <c r="A319" s="40"/>
      <c r="B319" s="41"/>
      <c r="C319" s="215" t="s">
        <v>488</v>
      </c>
      <c r="D319" s="215" t="s">
        <v>158</v>
      </c>
      <c r="E319" s="216" t="s">
        <v>489</v>
      </c>
      <c r="F319" s="217" t="s">
        <v>490</v>
      </c>
      <c r="G319" s="218" t="s">
        <v>218</v>
      </c>
      <c r="H319" s="219">
        <v>1.026</v>
      </c>
      <c r="I319" s="220"/>
      <c r="J319" s="221">
        <f>ROUND(I319*H319,2)</f>
        <v>0</v>
      </c>
      <c r="K319" s="217" t="s">
        <v>162</v>
      </c>
      <c r="L319" s="46"/>
      <c r="M319" s="222" t="s">
        <v>28</v>
      </c>
      <c r="N319" s="223" t="s">
        <v>45</v>
      </c>
      <c r="O319" s="86"/>
      <c r="P319" s="224">
        <f>O319*H319</f>
        <v>0</v>
      </c>
      <c r="Q319" s="224">
        <v>1.0492699999999999</v>
      </c>
      <c r="R319" s="224">
        <f>Q319*H319</f>
        <v>1.0765510199999999</v>
      </c>
      <c r="S319" s="224">
        <v>0</v>
      </c>
      <c r="T319" s="225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6" t="s">
        <v>163</v>
      </c>
      <c r="AT319" s="226" t="s">
        <v>158</v>
      </c>
      <c r="AU319" s="226" t="s">
        <v>83</v>
      </c>
      <c r="AY319" s="19" t="s">
        <v>156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9" t="s">
        <v>81</v>
      </c>
      <c r="BK319" s="227">
        <f>ROUND(I319*H319,2)</f>
        <v>0</v>
      </c>
      <c r="BL319" s="19" t="s">
        <v>163</v>
      </c>
      <c r="BM319" s="226" t="s">
        <v>491</v>
      </c>
    </row>
    <row r="320" s="2" customFormat="1">
      <c r="A320" s="40"/>
      <c r="B320" s="41"/>
      <c r="C320" s="42"/>
      <c r="D320" s="228" t="s">
        <v>165</v>
      </c>
      <c r="E320" s="42"/>
      <c r="F320" s="229" t="s">
        <v>490</v>
      </c>
      <c r="G320" s="42"/>
      <c r="H320" s="42"/>
      <c r="I320" s="230"/>
      <c r="J320" s="42"/>
      <c r="K320" s="42"/>
      <c r="L320" s="46"/>
      <c r="M320" s="231"/>
      <c r="N320" s="232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165</v>
      </c>
      <c r="AU320" s="19" t="s">
        <v>83</v>
      </c>
    </row>
    <row r="321" s="13" customFormat="1">
      <c r="A321" s="13"/>
      <c r="B321" s="233"/>
      <c r="C321" s="234"/>
      <c r="D321" s="228" t="s">
        <v>170</v>
      </c>
      <c r="E321" s="235" t="s">
        <v>28</v>
      </c>
      <c r="F321" s="236" t="s">
        <v>492</v>
      </c>
      <c r="G321" s="234"/>
      <c r="H321" s="237">
        <v>1.026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170</v>
      </c>
      <c r="AU321" s="243" t="s">
        <v>83</v>
      </c>
      <c r="AV321" s="13" t="s">
        <v>83</v>
      </c>
      <c r="AW321" s="13" t="s">
        <v>35</v>
      </c>
      <c r="AX321" s="13" t="s">
        <v>81</v>
      </c>
      <c r="AY321" s="243" t="s">
        <v>156</v>
      </c>
    </row>
    <row r="322" s="2" customFormat="1" ht="37.8" customHeight="1">
      <c r="A322" s="40"/>
      <c r="B322" s="41"/>
      <c r="C322" s="215" t="s">
        <v>493</v>
      </c>
      <c r="D322" s="215" t="s">
        <v>158</v>
      </c>
      <c r="E322" s="216" t="s">
        <v>494</v>
      </c>
      <c r="F322" s="217" t="s">
        <v>495</v>
      </c>
      <c r="G322" s="218" t="s">
        <v>161</v>
      </c>
      <c r="H322" s="219">
        <v>61.463000000000001</v>
      </c>
      <c r="I322" s="220"/>
      <c r="J322" s="221">
        <f>ROUND(I322*H322,2)</f>
        <v>0</v>
      </c>
      <c r="K322" s="217" t="s">
        <v>162</v>
      </c>
      <c r="L322" s="46"/>
      <c r="M322" s="222" t="s">
        <v>28</v>
      </c>
      <c r="N322" s="223" t="s">
        <v>45</v>
      </c>
      <c r="O322" s="86"/>
      <c r="P322" s="224">
        <f>O322*H322</f>
        <v>0</v>
      </c>
      <c r="Q322" s="224">
        <v>0.01282</v>
      </c>
      <c r="R322" s="224">
        <f>Q322*H322</f>
        <v>0.78795565999999995</v>
      </c>
      <c r="S322" s="224">
        <v>0</v>
      </c>
      <c r="T322" s="225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26" t="s">
        <v>163</v>
      </c>
      <c r="AT322" s="226" t="s">
        <v>158</v>
      </c>
      <c r="AU322" s="226" t="s">
        <v>83</v>
      </c>
      <c r="AY322" s="19" t="s">
        <v>156</v>
      </c>
      <c r="BE322" s="227">
        <f>IF(N322="základní",J322,0)</f>
        <v>0</v>
      </c>
      <c r="BF322" s="227">
        <f>IF(N322="snížená",J322,0)</f>
        <v>0</v>
      </c>
      <c r="BG322" s="227">
        <f>IF(N322="zákl. přenesená",J322,0)</f>
        <v>0</v>
      </c>
      <c r="BH322" s="227">
        <f>IF(N322="sníž. přenesená",J322,0)</f>
        <v>0</v>
      </c>
      <c r="BI322" s="227">
        <f>IF(N322="nulová",J322,0)</f>
        <v>0</v>
      </c>
      <c r="BJ322" s="19" t="s">
        <v>81</v>
      </c>
      <c r="BK322" s="227">
        <f>ROUND(I322*H322,2)</f>
        <v>0</v>
      </c>
      <c r="BL322" s="19" t="s">
        <v>163</v>
      </c>
      <c r="BM322" s="226" t="s">
        <v>496</v>
      </c>
    </row>
    <row r="323" s="2" customFormat="1">
      <c r="A323" s="40"/>
      <c r="B323" s="41"/>
      <c r="C323" s="42"/>
      <c r="D323" s="228" t="s">
        <v>165</v>
      </c>
      <c r="E323" s="42"/>
      <c r="F323" s="229" t="s">
        <v>495</v>
      </c>
      <c r="G323" s="42"/>
      <c r="H323" s="42"/>
      <c r="I323" s="230"/>
      <c r="J323" s="42"/>
      <c r="K323" s="42"/>
      <c r="L323" s="46"/>
      <c r="M323" s="231"/>
      <c r="N323" s="232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165</v>
      </c>
      <c r="AU323" s="19" t="s">
        <v>83</v>
      </c>
    </row>
    <row r="324" s="13" customFormat="1">
      <c r="A324" s="13"/>
      <c r="B324" s="233"/>
      <c r="C324" s="234"/>
      <c r="D324" s="228" t="s">
        <v>170</v>
      </c>
      <c r="E324" s="235" t="s">
        <v>28</v>
      </c>
      <c r="F324" s="236" t="s">
        <v>497</v>
      </c>
      <c r="G324" s="234"/>
      <c r="H324" s="237">
        <v>61.463000000000001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170</v>
      </c>
      <c r="AU324" s="243" t="s">
        <v>83</v>
      </c>
      <c r="AV324" s="13" t="s">
        <v>83</v>
      </c>
      <c r="AW324" s="13" t="s">
        <v>35</v>
      </c>
      <c r="AX324" s="13" t="s">
        <v>81</v>
      </c>
      <c r="AY324" s="243" t="s">
        <v>156</v>
      </c>
    </row>
    <row r="325" s="2" customFormat="1" ht="37.8" customHeight="1">
      <c r="A325" s="40"/>
      <c r="B325" s="41"/>
      <c r="C325" s="215" t="s">
        <v>498</v>
      </c>
      <c r="D325" s="215" t="s">
        <v>158</v>
      </c>
      <c r="E325" s="216" t="s">
        <v>499</v>
      </c>
      <c r="F325" s="217" t="s">
        <v>500</v>
      </c>
      <c r="G325" s="218" t="s">
        <v>161</v>
      </c>
      <c r="H325" s="219">
        <v>61.463000000000001</v>
      </c>
      <c r="I325" s="220"/>
      <c r="J325" s="221">
        <f>ROUND(I325*H325,2)</f>
        <v>0</v>
      </c>
      <c r="K325" s="217" t="s">
        <v>162</v>
      </c>
      <c r="L325" s="46"/>
      <c r="M325" s="222" t="s">
        <v>28</v>
      </c>
      <c r="N325" s="223" t="s">
        <v>45</v>
      </c>
      <c r="O325" s="86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6" t="s">
        <v>163</v>
      </c>
      <c r="AT325" s="226" t="s">
        <v>158</v>
      </c>
      <c r="AU325" s="226" t="s">
        <v>83</v>
      </c>
      <c r="AY325" s="19" t="s">
        <v>156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81</v>
      </c>
      <c r="BK325" s="227">
        <f>ROUND(I325*H325,2)</f>
        <v>0</v>
      </c>
      <c r="BL325" s="19" t="s">
        <v>163</v>
      </c>
      <c r="BM325" s="226" t="s">
        <v>501</v>
      </c>
    </row>
    <row r="326" s="2" customFormat="1">
      <c r="A326" s="40"/>
      <c r="B326" s="41"/>
      <c r="C326" s="42"/>
      <c r="D326" s="228" t="s">
        <v>165</v>
      </c>
      <c r="E326" s="42"/>
      <c r="F326" s="229" t="s">
        <v>500</v>
      </c>
      <c r="G326" s="42"/>
      <c r="H326" s="42"/>
      <c r="I326" s="230"/>
      <c r="J326" s="42"/>
      <c r="K326" s="42"/>
      <c r="L326" s="46"/>
      <c r="M326" s="231"/>
      <c r="N326" s="232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165</v>
      </c>
      <c r="AU326" s="19" t="s">
        <v>83</v>
      </c>
    </row>
    <row r="327" s="2" customFormat="1" ht="49.05" customHeight="1">
      <c r="A327" s="40"/>
      <c r="B327" s="41"/>
      <c r="C327" s="215" t="s">
        <v>502</v>
      </c>
      <c r="D327" s="215" t="s">
        <v>158</v>
      </c>
      <c r="E327" s="216" t="s">
        <v>503</v>
      </c>
      <c r="F327" s="217" t="s">
        <v>504</v>
      </c>
      <c r="G327" s="218" t="s">
        <v>289</v>
      </c>
      <c r="H327" s="219">
        <v>20.280000000000001</v>
      </c>
      <c r="I327" s="220"/>
      <c r="J327" s="221">
        <f>ROUND(I327*H327,2)</f>
        <v>0</v>
      </c>
      <c r="K327" s="217" t="s">
        <v>162</v>
      </c>
      <c r="L327" s="46"/>
      <c r="M327" s="222" t="s">
        <v>28</v>
      </c>
      <c r="N327" s="223" t="s">
        <v>45</v>
      </c>
      <c r="O327" s="86"/>
      <c r="P327" s="224">
        <f>O327*H327</f>
        <v>0</v>
      </c>
      <c r="Q327" s="224">
        <v>0.03465</v>
      </c>
      <c r="R327" s="224">
        <f>Q327*H327</f>
        <v>0.70270200000000005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163</v>
      </c>
      <c r="AT327" s="226" t="s">
        <v>158</v>
      </c>
      <c r="AU327" s="226" t="s">
        <v>83</v>
      </c>
      <c r="AY327" s="19" t="s">
        <v>156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81</v>
      </c>
      <c r="BK327" s="227">
        <f>ROUND(I327*H327,2)</f>
        <v>0</v>
      </c>
      <c r="BL327" s="19" t="s">
        <v>163</v>
      </c>
      <c r="BM327" s="226" t="s">
        <v>505</v>
      </c>
    </row>
    <row r="328" s="2" customFormat="1">
      <c r="A328" s="40"/>
      <c r="B328" s="41"/>
      <c r="C328" s="42"/>
      <c r="D328" s="228" t="s">
        <v>165</v>
      </c>
      <c r="E328" s="42"/>
      <c r="F328" s="229" t="s">
        <v>504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165</v>
      </c>
      <c r="AU328" s="19" t="s">
        <v>83</v>
      </c>
    </row>
    <row r="329" s="2" customFormat="1" ht="14.4" customHeight="1">
      <c r="A329" s="40"/>
      <c r="B329" s="41"/>
      <c r="C329" s="255" t="s">
        <v>506</v>
      </c>
      <c r="D329" s="255" t="s">
        <v>273</v>
      </c>
      <c r="E329" s="256" t="s">
        <v>507</v>
      </c>
      <c r="F329" s="257" t="s">
        <v>508</v>
      </c>
      <c r="G329" s="258" t="s">
        <v>289</v>
      </c>
      <c r="H329" s="259">
        <v>18.16</v>
      </c>
      <c r="I329" s="260"/>
      <c r="J329" s="261">
        <f>ROUND(I329*H329,2)</f>
        <v>0</v>
      </c>
      <c r="K329" s="257" t="s">
        <v>174</v>
      </c>
      <c r="L329" s="262"/>
      <c r="M329" s="263" t="s">
        <v>28</v>
      </c>
      <c r="N329" s="264" t="s">
        <v>45</v>
      </c>
      <c r="O329" s="86"/>
      <c r="P329" s="224">
        <f>O329*H329</f>
        <v>0</v>
      </c>
      <c r="Q329" s="224">
        <v>0.089999999999999997</v>
      </c>
      <c r="R329" s="224">
        <f>Q329*H329</f>
        <v>1.6343999999999999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196</v>
      </c>
      <c r="AT329" s="226" t="s">
        <v>273</v>
      </c>
      <c r="AU329" s="226" t="s">
        <v>83</v>
      </c>
      <c r="AY329" s="19" t="s">
        <v>156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81</v>
      </c>
      <c r="BK329" s="227">
        <f>ROUND(I329*H329,2)</f>
        <v>0</v>
      </c>
      <c r="BL329" s="19" t="s">
        <v>163</v>
      </c>
      <c r="BM329" s="226" t="s">
        <v>509</v>
      </c>
    </row>
    <row r="330" s="2" customFormat="1">
      <c r="A330" s="40"/>
      <c r="B330" s="41"/>
      <c r="C330" s="42"/>
      <c r="D330" s="228" t="s">
        <v>165</v>
      </c>
      <c r="E330" s="42"/>
      <c r="F330" s="229" t="s">
        <v>508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165</v>
      </c>
      <c r="AU330" s="19" t="s">
        <v>83</v>
      </c>
    </row>
    <row r="331" s="2" customFormat="1" ht="14.4" customHeight="1">
      <c r="A331" s="40"/>
      <c r="B331" s="41"/>
      <c r="C331" s="255" t="s">
        <v>510</v>
      </c>
      <c r="D331" s="255" t="s">
        <v>273</v>
      </c>
      <c r="E331" s="256" t="s">
        <v>511</v>
      </c>
      <c r="F331" s="257" t="s">
        <v>512</v>
      </c>
      <c r="G331" s="258" t="s">
        <v>289</v>
      </c>
      <c r="H331" s="259">
        <v>2.1200000000000001</v>
      </c>
      <c r="I331" s="260"/>
      <c r="J331" s="261">
        <f>ROUND(I331*H331,2)</f>
        <v>0</v>
      </c>
      <c r="K331" s="257" t="s">
        <v>174</v>
      </c>
      <c r="L331" s="262"/>
      <c r="M331" s="263" t="s">
        <v>28</v>
      </c>
      <c r="N331" s="264" t="s">
        <v>45</v>
      </c>
      <c r="O331" s="86"/>
      <c r="P331" s="224">
        <f>O331*H331</f>
        <v>0</v>
      </c>
      <c r="Q331" s="224">
        <v>0.12</v>
      </c>
      <c r="R331" s="224">
        <f>Q331*H331</f>
        <v>0.25440000000000002</v>
      </c>
      <c r="S331" s="224">
        <v>0</v>
      </c>
      <c r="T331" s="225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6" t="s">
        <v>196</v>
      </c>
      <c r="AT331" s="226" t="s">
        <v>273</v>
      </c>
      <c r="AU331" s="226" t="s">
        <v>83</v>
      </c>
      <c r="AY331" s="19" t="s">
        <v>156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9" t="s">
        <v>81</v>
      </c>
      <c r="BK331" s="227">
        <f>ROUND(I331*H331,2)</f>
        <v>0</v>
      </c>
      <c r="BL331" s="19" t="s">
        <v>163</v>
      </c>
      <c r="BM331" s="226" t="s">
        <v>513</v>
      </c>
    </row>
    <row r="332" s="2" customFormat="1">
      <c r="A332" s="40"/>
      <c r="B332" s="41"/>
      <c r="C332" s="42"/>
      <c r="D332" s="228" t="s">
        <v>165</v>
      </c>
      <c r="E332" s="42"/>
      <c r="F332" s="229" t="s">
        <v>512</v>
      </c>
      <c r="G332" s="42"/>
      <c r="H332" s="42"/>
      <c r="I332" s="230"/>
      <c r="J332" s="42"/>
      <c r="K332" s="42"/>
      <c r="L332" s="46"/>
      <c r="M332" s="231"/>
      <c r="N332" s="23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165</v>
      </c>
      <c r="AU332" s="19" t="s">
        <v>83</v>
      </c>
    </row>
    <row r="333" s="2" customFormat="1" ht="24.15" customHeight="1">
      <c r="A333" s="40"/>
      <c r="B333" s="41"/>
      <c r="C333" s="215" t="s">
        <v>514</v>
      </c>
      <c r="D333" s="215" t="s">
        <v>158</v>
      </c>
      <c r="E333" s="216" t="s">
        <v>515</v>
      </c>
      <c r="F333" s="217" t="s">
        <v>516</v>
      </c>
      <c r="G333" s="218" t="s">
        <v>168</v>
      </c>
      <c r="H333" s="219">
        <v>12.800000000000001</v>
      </c>
      <c r="I333" s="220"/>
      <c r="J333" s="221">
        <f>ROUND(I333*H333,2)</f>
        <v>0</v>
      </c>
      <c r="K333" s="217" t="s">
        <v>162</v>
      </c>
      <c r="L333" s="46"/>
      <c r="M333" s="222" t="s">
        <v>28</v>
      </c>
      <c r="N333" s="223" t="s">
        <v>45</v>
      </c>
      <c r="O333" s="86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6" t="s">
        <v>163</v>
      </c>
      <c r="AT333" s="226" t="s">
        <v>158</v>
      </c>
      <c r="AU333" s="226" t="s">
        <v>83</v>
      </c>
      <c r="AY333" s="19" t="s">
        <v>156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9" t="s">
        <v>81</v>
      </c>
      <c r="BK333" s="227">
        <f>ROUND(I333*H333,2)</f>
        <v>0</v>
      </c>
      <c r="BL333" s="19" t="s">
        <v>163</v>
      </c>
      <c r="BM333" s="226" t="s">
        <v>517</v>
      </c>
    </row>
    <row r="334" s="2" customFormat="1">
      <c r="A334" s="40"/>
      <c r="B334" s="41"/>
      <c r="C334" s="42"/>
      <c r="D334" s="228" t="s">
        <v>165</v>
      </c>
      <c r="E334" s="42"/>
      <c r="F334" s="229" t="s">
        <v>516</v>
      </c>
      <c r="G334" s="42"/>
      <c r="H334" s="42"/>
      <c r="I334" s="230"/>
      <c r="J334" s="42"/>
      <c r="K334" s="42"/>
      <c r="L334" s="46"/>
      <c r="M334" s="231"/>
      <c r="N334" s="232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165</v>
      </c>
      <c r="AU334" s="19" t="s">
        <v>83</v>
      </c>
    </row>
    <row r="335" s="13" customFormat="1">
      <c r="A335" s="13"/>
      <c r="B335" s="233"/>
      <c r="C335" s="234"/>
      <c r="D335" s="228" t="s">
        <v>170</v>
      </c>
      <c r="E335" s="235" t="s">
        <v>28</v>
      </c>
      <c r="F335" s="236" t="s">
        <v>518</v>
      </c>
      <c r="G335" s="234"/>
      <c r="H335" s="237">
        <v>12.800000000000001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170</v>
      </c>
      <c r="AU335" s="243" t="s">
        <v>83</v>
      </c>
      <c r="AV335" s="13" t="s">
        <v>83</v>
      </c>
      <c r="AW335" s="13" t="s">
        <v>35</v>
      </c>
      <c r="AX335" s="13" t="s">
        <v>81</v>
      </c>
      <c r="AY335" s="243" t="s">
        <v>156</v>
      </c>
    </row>
    <row r="336" s="2" customFormat="1" ht="49.05" customHeight="1">
      <c r="A336" s="40"/>
      <c r="B336" s="41"/>
      <c r="C336" s="215" t="s">
        <v>519</v>
      </c>
      <c r="D336" s="215" t="s">
        <v>158</v>
      </c>
      <c r="E336" s="216" t="s">
        <v>520</v>
      </c>
      <c r="F336" s="217" t="s">
        <v>521</v>
      </c>
      <c r="G336" s="218" t="s">
        <v>161</v>
      </c>
      <c r="H336" s="219">
        <v>8.8620000000000001</v>
      </c>
      <c r="I336" s="220"/>
      <c r="J336" s="221">
        <f>ROUND(I336*H336,2)</f>
        <v>0</v>
      </c>
      <c r="K336" s="217" t="s">
        <v>338</v>
      </c>
      <c r="L336" s="46"/>
      <c r="M336" s="222" t="s">
        <v>28</v>
      </c>
      <c r="N336" s="223" t="s">
        <v>45</v>
      </c>
      <c r="O336" s="86"/>
      <c r="P336" s="224">
        <f>O336*H336</f>
        <v>0</v>
      </c>
      <c r="Q336" s="224">
        <v>0.03465</v>
      </c>
      <c r="R336" s="224">
        <f>Q336*H336</f>
        <v>0.30706830000000002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163</v>
      </c>
      <c r="AT336" s="226" t="s">
        <v>158</v>
      </c>
      <c r="AU336" s="226" t="s">
        <v>83</v>
      </c>
      <c r="AY336" s="19" t="s">
        <v>156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81</v>
      </c>
      <c r="BK336" s="227">
        <f>ROUND(I336*H336,2)</f>
        <v>0</v>
      </c>
      <c r="BL336" s="19" t="s">
        <v>163</v>
      </c>
      <c r="BM336" s="226" t="s">
        <v>522</v>
      </c>
    </row>
    <row r="337" s="2" customFormat="1">
      <c r="A337" s="40"/>
      <c r="B337" s="41"/>
      <c r="C337" s="42"/>
      <c r="D337" s="228" t="s">
        <v>165</v>
      </c>
      <c r="E337" s="42"/>
      <c r="F337" s="229" t="s">
        <v>521</v>
      </c>
      <c r="G337" s="42"/>
      <c r="H337" s="42"/>
      <c r="I337" s="230"/>
      <c r="J337" s="42"/>
      <c r="K337" s="42"/>
      <c r="L337" s="46"/>
      <c r="M337" s="231"/>
      <c r="N337" s="232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165</v>
      </c>
      <c r="AU337" s="19" t="s">
        <v>83</v>
      </c>
    </row>
    <row r="338" s="2" customFormat="1" ht="14.4" customHeight="1">
      <c r="A338" s="40"/>
      <c r="B338" s="41"/>
      <c r="C338" s="255" t="s">
        <v>523</v>
      </c>
      <c r="D338" s="255" t="s">
        <v>273</v>
      </c>
      <c r="E338" s="256" t="s">
        <v>524</v>
      </c>
      <c r="F338" s="257" t="s">
        <v>525</v>
      </c>
      <c r="G338" s="258" t="s">
        <v>161</v>
      </c>
      <c r="H338" s="259">
        <v>8.8620000000000001</v>
      </c>
      <c r="I338" s="260"/>
      <c r="J338" s="261">
        <f>ROUND(I338*H338,2)</f>
        <v>0</v>
      </c>
      <c r="K338" s="257" t="s">
        <v>338</v>
      </c>
      <c r="L338" s="262"/>
      <c r="M338" s="263" t="s">
        <v>28</v>
      </c>
      <c r="N338" s="264" t="s">
        <v>45</v>
      </c>
      <c r="O338" s="86"/>
      <c r="P338" s="224">
        <f>O338*H338</f>
        <v>0</v>
      </c>
      <c r="Q338" s="224">
        <v>0.12</v>
      </c>
      <c r="R338" s="224">
        <f>Q338*H338</f>
        <v>1.0634399999999999</v>
      </c>
      <c r="S338" s="224">
        <v>0</v>
      </c>
      <c r="T338" s="225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26" t="s">
        <v>196</v>
      </c>
      <c r="AT338" s="226" t="s">
        <v>273</v>
      </c>
      <c r="AU338" s="226" t="s">
        <v>83</v>
      </c>
      <c r="AY338" s="19" t="s">
        <v>156</v>
      </c>
      <c r="BE338" s="227">
        <f>IF(N338="základní",J338,0)</f>
        <v>0</v>
      </c>
      <c r="BF338" s="227">
        <f>IF(N338="snížená",J338,0)</f>
        <v>0</v>
      </c>
      <c r="BG338" s="227">
        <f>IF(N338="zákl. přenesená",J338,0)</f>
        <v>0</v>
      </c>
      <c r="BH338" s="227">
        <f>IF(N338="sníž. přenesená",J338,0)</f>
        <v>0</v>
      </c>
      <c r="BI338" s="227">
        <f>IF(N338="nulová",J338,0)</f>
        <v>0</v>
      </c>
      <c r="BJ338" s="19" t="s">
        <v>81</v>
      </c>
      <c r="BK338" s="227">
        <f>ROUND(I338*H338,2)</f>
        <v>0</v>
      </c>
      <c r="BL338" s="19" t="s">
        <v>163</v>
      </c>
      <c r="BM338" s="226" t="s">
        <v>526</v>
      </c>
    </row>
    <row r="339" s="2" customFormat="1">
      <c r="A339" s="40"/>
      <c r="B339" s="41"/>
      <c r="C339" s="42"/>
      <c r="D339" s="228" t="s">
        <v>165</v>
      </c>
      <c r="E339" s="42"/>
      <c r="F339" s="229" t="s">
        <v>525</v>
      </c>
      <c r="G339" s="42"/>
      <c r="H339" s="42"/>
      <c r="I339" s="230"/>
      <c r="J339" s="42"/>
      <c r="K339" s="42"/>
      <c r="L339" s="46"/>
      <c r="M339" s="231"/>
      <c r="N339" s="232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165</v>
      </c>
      <c r="AU339" s="19" t="s">
        <v>83</v>
      </c>
    </row>
    <row r="340" s="12" customFormat="1" ht="22.8" customHeight="1">
      <c r="A340" s="12"/>
      <c r="B340" s="199"/>
      <c r="C340" s="200"/>
      <c r="D340" s="201" t="s">
        <v>73</v>
      </c>
      <c r="E340" s="213" t="s">
        <v>187</v>
      </c>
      <c r="F340" s="213" t="s">
        <v>527</v>
      </c>
      <c r="G340" s="200"/>
      <c r="H340" s="200"/>
      <c r="I340" s="203"/>
      <c r="J340" s="214">
        <f>BK340</f>
        <v>0</v>
      </c>
      <c r="K340" s="200"/>
      <c r="L340" s="205"/>
      <c r="M340" s="206"/>
      <c r="N340" s="207"/>
      <c r="O340" s="207"/>
      <c r="P340" s="208">
        <f>SUM(P341:P662)</f>
        <v>0</v>
      </c>
      <c r="Q340" s="207"/>
      <c r="R340" s="208">
        <f>SUM(R341:R662)</f>
        <v>1534.5826471999997</v>
      </c>
      <c r="S340" s="207"/>
      <c r="T340" s="209">
        <f>SUM(T341:T662)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0" t="s">
        <v>81</v>
      </c>
      <c r="AT340" s="211" t="s">
        <v>73</v>
      </c>
      <c r="AU340" s="211" t="s">
        <v>81</v>
      </c>
      <c r="AY340" s="210" t="s">
        <v>156</v>
      </c>
      <c r="BK340" s="212">
        <f>SUM(BK341:BK662)</f>
        <v>0</v>
      </c>
    </row>
    <row r="341" s="2" customFormat="1" ht="24.15" customHeight="1">
      <c r="A341" s="40"/>
      <c r="B341" s="41"/>
      <c r="C341" s="215" t="s">
        <v>528</v>
      </c>
      <c r="D341" s="215" t="s">
        <v>158</v>
      </c>
      <c r="E341" s="216" t="s">
        <v>529</v>
      </c>
      <c r="F341" s="217" t="s">
        <v>530</v>
      </c>
      <c r="G341" s="218" t="s">
        <v>257</v>
      </c>
      <c r="H341" s="219">
        <v>114</v>
      </c>
      <c r="I341" s="220"/>
      <c r="J341" s="221">
        <f>ROUND(I341*H341,2)</f>
        <v>0</v>
      </c>
      <c r="K341" s="217" t="s">
        <v>162</v>
      </c>
      <c r="L341" s="46"/>
      <c r="M341" s="222" t="s">
        <v>28</v>
      </c>
      <c r="N341" s="223" t="s">
        <v>45</v>
      </c>
      <c r="O341" s="86"/>
      <c r="P341" s="224">
        <f>O341*H341</f>
        <v>0</v>
      </c>
      <c r="Q341" s="224">
        <v>0.0035000000000000001</v>
      </c>
      <c r="R341" s="224">
        <f>Q341*H341</f>
        <v>0.39900000000000002</v>
      </c>
      <c r="S341" s="224">
        <v>0</v>
      </c>
      <c r="T341" s="225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6" t="s">
        <v>163</v>
      </c>
      <c r="AT341" s="226" t="s">
        <v>158</v>
      </c>
      <c r="AU341" s="226" t="s">
        <v>83</v>
      </c>
      <c r="AY341" s="19" t="s">
        <v>156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81</v>
      </c>
      <c r="BK341" s="227">
        <f>ROUND(I341*H341,2)</f>
        <v>0</v>
      </c>
      <c r="BL341" s="19" t="s">
        <v>163</v>
      </c>
      <c r="BM341" s="226" t="s">
        <v>531</v>
      </c>
    </row>
    <row r="342" s="2" customFormat="1">
      <c r="A342" s="40"/>
      <c r="B342" s="41"/>
      <c r="C342" s="42"/>
      <c r="D342" s="228" t="s">
        <v>165</v>
      </c>
      <c r="E342" s="42"/>
      <c r="F342" s="229" t="s">
        <v>530</v>
      </c>
      <c r="G342" s="42"/>
      <c r="H342" s="42"/>
      <c r="I342" s="230"/>
      <c r="J342" s="42"/>
      <c r="K342" s="42"/>
      <c r="L342" s="46"/>
      <c r="M342" s="231"/>
      <c r="N342" s="232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165</v>
      </c>
      <c r="AU342" s="19" t="s">
        <v>83</v>
      </c>
    </row>
    <row r="343" s="13" customFormat="1">
      <c r="A343" s="13"/>
      <c r="B343" s="233"/>
      <c r="C343" s="234"/>
      <c r="D343" s="228" t="s">
        <v>170</v>
      </c>
      <c r="E343" s="235" t="s">
        <v>28</v>
      </c>
      <c r="F343" s="236" t="s">
        <v>532</v>
      </c>
      <c r="G343" s="234"/>
      <c r="H343" s="237">
        <v>15</v>
      </c>
      <c r="I343" s="238"/>
      <c r="J343" s="234"/>
      <c r="K343" s="234"/>
      <c r="L343" s="239"/>
      <c r="M343" s="240"/>
      <c r="N343" s="241"/>
      <c r="O343" s="241"/>
      <c r="P343" s="241"/>
      <c r="Q343" s="241"/>
      <c r="R343" s="241"/>
      <c r="S343" s="241"/>
      <c r="T343" s="242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3" t="s">
        <v>170</v>
      </c>
      <c r="AU343" s="243" t="s">
        <v>83</v>
      </c>
      <c r="AV343" s="13" t="s">
        <v>83</v>
      </c>
      <c r="AW343" s="13" t="s">
        <v>35</v>
      </c>
      <c r="AX343" s="13" t="s">
        <v>74</v>
      </c>
      <c r="AY343" s="243" t="s">
        <v>156</v>
      </c>
    </row>
    <row r="344" s="13" customFormat="1">
      <c r="A344" s="13"/>
      <c r="B344" s="233"/>
      <c r="C344" s="234"/>
      <c r="D344" s="228" t="s">
        <v>170</v>
      </c>
      <c r="E344" s="235" t="s">
        <v>28</v>
      </c>
      <c r="F344" s="236" t="s">
        <v>533</v>
      </c>
      <c r="G344" s="234"/>
      <c r="H344" s="237">
        <v>2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170</v>
      </c>
      <c r="AU344" s="243" t="s">
        <v>83</v>
      </c>
      <c r="AV344" s="13" t="s">
        <v>83</v>
      </c>
      <c r="AW344" s="13" t="s">
        <v>35</v>
      </c>
      <c r="AX344" s="13" t="s">
        <v>74</v>
      </c>
      <c r="AY344" s="243" t="s">
        <v>156</v>
      </c>
    </row>
    <row r="345" s="13" customFormat="1">
      <c r="A345" s="13"/>
      <c r="B345" s="233"/>
      <c r="C345" s="234"/>
      <c r="D345" s="228" t="s">
        <v>170</v>
      </c>
      <c r="E345" s="235" t="s">
        <v>28</v>
      </c>
      <c r="F345" s="236" t="s">
        <v>534</v>
      </c>
      <c r="G345" s="234"/>
      <c r="H345" s="237">
        <v>3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170</v>
      </c>
      <c r="AU345" s="243" t="s">
        <v>83</v>
      </c>
      <c r="AV345" s="13" t="s">
        <v>83</v>
      </c>
      <c r="AW345" s="13" t="s">
        <v>35</v>
      </c>
      <c r="AX345" s="13" t="s">
        <v>74</v>
      </c>
      <c r="AY345" s="243" t="s">
        <v>156</v>
      </c>
    </row>
    <row r="346" s="13" customFormat="1">
      <c r="A346" s="13"/>
      <c r="B346" s="233"/>
      <c r="C346" s="234"/>
      <c r="D346" s="228" t="s">
        <v>170</v>
      </c>
      <c r="E346" s="235" t="s">
        <v>28</v>
      </c>
      <c r="F346" s="236" t="s">
        <v>535</v>
      </c>
      <c r="G346" s="234"/>
      <c r="H346" s="237">
        <v>27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170</v>
      </c>
      <c r="AU346" s="243" t="s">
        <v>83</v>
      </c>
      <c r="AV346" s="13" t="s">
        <v>83</v>
      </c>
      <c r="AW346" s="13" t="s">
        <v>35</v>
      </c>
      <c r="AX346" s="13" t="s">
        <v>74</v>
      </c>
      <c r="AY346" s="243" t="s">
        <v>156</v>
      </c>
    </row>
    <row r="347" s="13" customFormat="1">
      <c r="A347" s="13"/>
      <c r="B347" s="233"/>
      <c r="C347" s="234"/>
      <c r="D347" s="228" t="s">
        <v>170</v>
      </c>
      <c r="E347" s="235" t="s">
        <v>28</v>
      </c>
      <c r="F347" s="236" t="s">
        <v>536</v>
      </c>
      <c r="G347" s="234"/>
      <c r="H347" s="237">
        <v>5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170</v>
      </c>
      <c r="AU347" s="243" t="s">
        <v>83</v>
      </c>
      <c r="AV347" s="13" t="s">
        <v>83</v>
      </c>
      <c r="AW347" s="13" t="s">
        <v>35</v>
      </c>
      <c r="AX347" s="13" t="s">
        <v>74</v>
      </c>
      <c r="AY347" s="243" t="s">
        <v>156</v>
      </c>
    </row>
    <row r="348" s="13" customFormat="1">
      <c r="A348" s="13"/>
      <c r="B348" s="233"/>
      <c r="C348" s="234"/>
      <c r="D348" s="228" t="s">
        <v>170</v>
      </c>
      <c r="E348" s="235" t="s">
        <v>28</v>
      </c>
      <c r="F348" s="236" t="s">
        <v>537</v>
      </c>
      <c r="G348" s="234"/>
      <c r="H348" s="237">
        <v>24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170</v>
      </c>
      <c r="AU348" s="243" t="s">
        <v>83</v>
      </c>
      <c r="AV348" s="13" t="s">
        <v>83</v>
      </c>
      <c r="AW348" s="13" t="s">
        <v>35</v>
      </c>
      <c r="AX348" s="13" t="s">
        <v>74</v>
      </c>
      <c r="AY348" s="243" t="s">
        <v>156</v>
      </c>
    </row>
    <row r="349" s="13" customFormat="1">
      <c r="A349" s="13"/>
      <c r="B349" s="233"/>
      <c r="C349" s="234"/>
      <c r="D349" s="228" t="s">
        <v>170</v>
      </c>
      <c r="E349" s="235" t="s">
        <v>28</v>
      </c>
      <c r="F349" s="236" t="s">
        <v>538</v>
      </c>
      <c r="G349" s="234"/>
      <c r="H349" s="237">
        <v>38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170</v>
      </c>
      <c r="AU349" s="243" t="s">
        <v>83</v>
      </c>
      <c r="AV349" s="13" t="s">
        <v>83</v>
      </c>
      <c r="AW349" s="13" t="s">
        <v>35</v>
      </c>
      <c r="AX349" s="13" t="s">
        <v>74</v>
      </c>
      <c r="AY349" s="243" t="s">
        <v>156</v>
      </c>
    </row>
    <row r="350" s="14" customFormat="1">
      <c r="A350" s="14"/>
      <c r="B350" s="244"/>
      <c r="C350" s="245"/>
      <c r="D350" s="228" t="s">
        <v>170</v>
      </c>
      <c r="E350" s="246" t="s">
        <v>28</v>
      </c>
      <c r="F350" s="247" t="s">
        <v>186</v>
      </c>
      <c r="G350" s="245"/>
      <c r="H350" s="248">
        <v>114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170</v>
      </c>
      <c r="AU350" s="254" t="s">
        <v>83</v>
      </c>
      <c r="AV350" s="14" t="s">
        <v>163</v>
      </c>
      <c r="AW350" s="14" t="s">
        <v>35</v>
      </c>
      <c r="AX350" s="14" t="s">
        <v>81</v>
      </c>
      <c r="AY350" s="254" t="s">
        <v>156</v>
      </c>
    </row>
    <row r="351" s="2" customFormat="1" ht="37.8" customHeight="1">
      <c r="A351" s="40"/>
      <c r="B351" s="41"/>
      <c r="C351" s="215" t="s">
        <v>539</v>
      </c>
      <c r="D351" s="215" t="s">
        <v>158</v>
      </c>
      <c r="E351" s="216" t="s">
        <v>540</v>
      </c>
      <c r="F351" s="217" t="s">
        <v>541</v>
      </c>
      <c r="G351" s="218" t="s">
        <v>161</v>
      </c>
      <c r="H351" s="219">
        <v>225</v>
      </c>
      <c r="I351" s="220"/>
      <c r="J351" s="221">
        <f>ROUND(I351*H351,2)</f>
        <v>0</v>
      </c>
      <c r="K351" s="217" t="s">
        <v>162</v>
      </c>
      <c r="L351" s="46"/>
      <c r="M351" s="222" t="s">
        <v>28</v>
      </c>
      <c r="N351" s="223" t="s">
        <v>45</v>
      </c>
      <c r="O351" s="86"/>
      <c r="P351" s="224">
        <f>O351*H351</f>
        <v>0</v>
      </c>
      <c r="Q351" s="224">
        <v>0.020480000000000002</v>
      </c>
      <c r="R351" s="224">
        <f>Q351*H351</f>
        <v>4.6080000000000005</v>
      </c>
      <c r="S351" s="224">
        <v>0</v>
      </c>
      <c r="T351" s="225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6" t="s">
        <v>163</v>
      </c>
      <c r="AT351" s="226" t="s">
        <v>158</v>
      </c>
      <c r="AU351" s="226" t="s">
        <v>83</v>
      </c>
      <c r="AY351" s="19" t="s">
        <v>156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9" t="s">
        <v>81</v>
      </c>
      <c r="BK351" s="227">
        <f>ROUND(I351*H351,2)</f>
        <v>0</v>
      </c>
      <c r="BL351" s="19" t="s">
        <v>163</v>
      </c>
      <c r="BM351" s="226" t="s">
        <v>542</v>
      </c>
    </row>
    <row r="352" s="2" customFormat="1">
      <c r="A352" s="40"/>
      <c r="B352" s="41"/>
      <c r="C352" s="42"/>
      <c r="D352" s="228" t="s">
        <v>165</v>
      </c>
      <c r="E352" s="42"/>
      <c r="F352" s="229" t="s">
        <v>541</v>
      </c>
      <c r="G352" s="42"/>
      <c r="H352" s="42"/>
      <c r="I352" s="230"/>
      <c r="J352" s="42"/>
      <c r="K352" s="42"/>
      <c r="L352" s="46"/>
      <c r="M352" s="231"/>
      <c r="N352" s="23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165</v>
      </c>
      <c r="AU352" s="19" t="s">
        <v>83</v>
      </c>
    </row>
    <row r="353" s="13" customFormat="1">
      <c r="A353" s="13"/>
      <c r="B353" s="233"/>
      <c r="C353" s="234"/>
      <c r="D353" s="228" t="s">
        <v>170</v>
      </c>
      <c r="E353" s="235" t="s">
        <v>28</v>
      </c>
      <c r="F353" s="236" t="s">
        <v>543</v>
      </c>
      <c r="G353" s="234"/>
      <c r="H353" s="237">
        <v>225</v>
      </c>
      <c r="I353" s="238"/>
      <c r="J353" s="234"/>
      <c r="K353" s="234"/>
      <c r="L353" s="239"/>
      <c r="M353" s="240"/>
      <c r="N353" s="241"/>
      <c r="O353" s="241"/>
      <c r="P353" s="241"/>
      <c r="Q353" s="241"/>
      <c r="R353" s="241"/>
      <c r="S353" s="241"/>
      <c r="T353" s="24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3" t="s">
        <v>170</v>
      </c>
      <c r="AU353" s="243" t="s">
        <v>83</v>
      </c>
      <c r="AV353" s="13" t="s">
        <v>83</v>
      </c>
      <c r="AW353" s="13" t="s">
        <v>35</v>
      </c>
      <c r="AX353" s="13" t="s">
        <v>81</v>
      </c>
      <c r="AY353" s="243" t="s">
        <v>156</v>
      </c>
    </row>
    <row r="354" s="2" customFormat="1" ht="37.8" customHeight="1">
      <c r="A354" s="40"/>
      <c r="B354" s="41"/>
      <c r="C354" s="215" t="s">
        <v>544</v>
      </c>
      <c r="D354" s="215" t="s">
        <v>158</v>
      </c>
      <c r="E354" s="216" t="s">
        <v>545</v>
      </c>
      <c r="F354" s="217" t="s">
        <v>546</v>
      </c>
      <c r="G354" s="218" t="s">
        <v>161</v>
      </c>
      <c r="H354" s="219">
        <v>1758.329</v>
      </c>
      <c r="I354" s="220"/>
      <c r="J354" s="221">
        <f>ROUND(I354*H354,2)</f>
        <v>0</v>
      </c>
      <c r="K354" s="217" t="s">
        <v>162</v>
      </c>
      <c r="L354" s="46"/>
      <c r="M354" s="222" t="s">
        <v>28</v>
      </c>
      <c r="N354" s="223" t="s">
        <v>45</v>
      </c>
      <c r="O354" s="86"/>
      <c r="P354" s="224">
        <f>O354*H354</f>
        <v>0</v>
      </c>
      <c r="Q354" s="224">
        <v>0.0043800000000000002</v>
      </c>
      <c r="R354" s="224">
        <f>Q354*H354</f>
        <v>7.7014810200000001</v>
      </c>
      <c r="S354" s="224">
        <v>0</v>
      </c>
      <c r="T354" s="225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6" t="s">
        <v>163</v>
      </c>
      <c r="AT354" s="226" t="s">
        <v>158</v>
      </c>
      <c r="AU354" s="226" t="s">
        <v>83</v>
      </c>
      <c r="AY354" s="19" t="s">
        <v>156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81</v>
      </c>
      <c r="BK354" s="227">
        <f>ROUND(I354*H354,2)</f>
        <v>0</v>
      </c>
      <c r="BL354" s="19" t="s">
        <v>163</v>
      </c>
      <c r="BM354" s="226" t="s">
        <v>547</v>
      </c>
    </row>
    <row r="355" s="2" customFormat="1">
      <c r="A355" s="40"/>
      <c r="B355" s="41"/>
      <c r="C355" s="42"/>
      <c r="D355" s="228" t="s">
        <v>165</v>
      </c>
      <c r="E355" s="42"/>
      <c r="F355" s="229" t="s">
        <v>546</v>
      </c>
      <c r="G355" s="42"/>
      <c r="H355" s="42"/>
      <c r="I355" s="230"/>
      <c r="J355" s="42"/>
      <c r="K355" s="42"/>
      <c r="L355" s="46"/>
      <c r="M355" s="231"/>
      <c r="N355" s="232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165</v>
      </c>
      <c r="AU355" s="19" t="s">
        <v>83</v>
      </c>
    </row>
    <row r="356" s="13" customFormat="1">
      <c r="A356" s="13"/>
      <c r="B356" s="233"/>
      <c r="C356" s="234"/>
      <c r="D356" s="228" t="s">
        <v>170</v>
      </c>
      <c r="E356" s="235" t="s">
        <v>28</v>
      </c>
      <c r="F356" s="236" t="s">
        <v>548</v>
      </c>
      <c r="G356" s="234"/>
      <c r="H356" s="237">
        <v>1258.329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170</v>
      </c>
      <c r="AU356" s="243" t="s">
        <v>83</v>
      </c>
      <c r="AV356" s="13" t="s">
        <v>83</v>
      </c>
      <c r="AW356" s="13" t="s">
        <v>35</v>
      </c>
      <c r="AX356" s="13" t="s">
        <v>74</v>
      </c>
      <c r="AY356" s="243" t="s">
        <v>156</v>
      </c>
    </row>
    <row r="357" s="13" customFormat="1">
      <c r="A357" s="13"/>
      <c r="B357" s="233"/>
      <c r="C357" s="234"/>
      <c r="D357" s="228" t="s">
        <v>170</v>
      </c>
      <c r="E357" s="235" t="s">
        <v>28</v>
      </c>
      <c r="F357" s="236" t="s">
        <v>549</v>
      </c>
      <c r="G357" s="234"/>
      <c r="H357" s="237">
        <v>500</v>
      </c>
      <c r="I357" s="238"/>
      <c r="J357" s="234"/>
      <c r="K357" s="234"/>
      <c r="L357" s="239"/>
      <c r="M357" s="240"/>
      <c r="N357" s="241"/>
      <c r="O357" s="241"/>
      <c r="P357" s="241"/>
      <c r="Q357" s="241"/>
      <c r="R357" s="241"/>
      <c r="S357" s="241"/>
      <c r="T357" s="24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3" t="s">
        <v>170</v>
      </c>
      <c r="AU357" s="243" t="s">
        <v>83</v>
      </c>
      <c r="AV357" s="13" t="s">
        <v>83</v>
      </c>
      <c r="AW357" s="13" t="s">
        <v>35</v>
      </c>
      <c r="AX357" s="13" t="s">
        <v>74</v>
      </c>
      <c r="AY357" s="243" t="s">
        <v>156</v>
      </c>
    </row>
    <row r="358" s="14" customFormat="1">
      <c r="A358" s="14"/>
      <c r="B358" s="244"/>
      <c r="C358" s="245"/>
      <c r="D358" s="228" t="s">
        <v>170</v>
      </c>
      <c r="E358" s="246" t="s">
        <v>28</v>
      </c>
      <c r="F358" s="247" t="s">
        <v>186</v>
      </c>
      <c r="G358" s="245"/>
      <c r="H358" s="248">
        <v>1758.329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170</v>
      </c>
      <c r="AU358" s="254" t="s">
        <v>83</v>
      </c>
      <c r="AV358" s="14" t="s">
        <v>163</v>
      </c>
      <c r="AW358" s="14" t="s">
        <v>35</v>
      </c>
      <c r="AX358" s="14" t="s">
        <v>81</v>
      </c>
      <c r="AY358" s="254" t="s">
        <v>156</v>
      </c>
    </row>
    <row r="359" s="2" customFormat="1" ht="37.8" customHeight="1">
      <c r="A359" s="40"/>
      <c r="B359" s="41"/>
      <c r="C359" s="215" t="s">
        <v>550</v>
      </c>
      <c r="D359" s="215" t="s">
        <v>158</v>
      </c>
      <c r="E359" s="216" t="s">
        <v>551</v>
      </c>
      <c r="F359" s="217" t="s">
        <v>552</v>
      </c>
      <c r="G359" s="218" t="s">
        <v>161</v>
      </c>
      <c r="H359" s="219">
        <v>4385.0010000000002</v>
      </c>
      <c r="I359" s="220"/>
      <c r="J359" s="221">
        <f>ROUND(I359*H359,2)</f>
        <v>0</v>
      </c>
      <c r="K359" s="217" t="s">
        <v>162</v>
      </c>
      <c r="L359" s="46"/>
      <c r="M359" s="222" t="s">
        <v>28</v>
      </c>
      <c r="N359" s="223" t="s">
        <v>45</v>
      </c>
      <c r="O359" s="86"/>
      <c r="P359" s="224">
        <f>O359*H359</f>
        <v>0</v>
      </c>
      <c r="Q359" s="224">
        <v>0.0039100000000000003</v>
      </c>
      <c r="R359" s="224">
        <f>Q359*H359</f>
        <v>17.145353910000001</v>
      </c>
      <c r="S359" s="224">
        <v>0</v>
      </c>
      <c r="T359" s="225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6" t="s">
        <v>163</v>
      </c>
      <c r="AT359" s="226" t="s">
        <v>158</v>
      </c>
      <c r="AU359" s="226" t="s">
        <v>83</v>
      </c>
      <c r="AY359" s="19" t="s">
        <v>156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9" t="s">
        <v>81</v>
      </c>
      <c r="BK359" s="227">
        <f>ROUND(I359*H359,2)</f>
        <v>0</v>
      </c>
      <c r="BL359" s="19" t="s">
        <v>163</v>
      </c>
      <c r="BM359" s="226" t="s">
        <v>553</v>
      </c>
    </row>
    <row r="360" s="2" customFormat="1">
      <c r="A360" s="40"/>
      <c r="B360" s="41"/>
      <c r="C360" s="42"/>
      <c r="D360" s="228" t="s">
        <v>165</v>
      </c>
      <c r="E360" s="42"/>
      <c r="F360" s="229" t="s">
        <v>552</v>
      </c>
      <c r="G360" s="42"/>
      <c r="H360" s="42"/>
      <c r="I360" s="230"/>
      <c r="J360" s="42"/>
      <c r="K360" s="42"/>
      <c r="L360" s="46"/>
      <c r="M360" s="231"/>
      <c r="N360" s="23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165</v>
      </c>
      <c r="AU360" s="19" t="s">
        <v>83</v>
      </c>
    </row>
    <row r="361" s="15" customFormat="1">
      <c r="A361" s="15"/>
      <c r="B361" s="265"/>
      <c r="C361" s="266"/>
      <c r="D361" s="228" t="s">
        <v>170</v>
      </c>
      <c r="E361" s="267" t="s">
        <v>28</v>
      </c>
      <c r="F361" s="268" t="s">
        <v>554</v>
      </c>
      <c r="G361" s="266"/>
      <c r="H361" s="267" t="s">
        <v>28</v>
      </c>
      <c r="I361" s="269"/>
      <c r="J361" s="266"/>
      <c r="K361" s="266"/>
      <c r="L361" s="270"/>
      <c r="M361" s="271"/>
      <c r="N361" s="272"/>
      <c r="O361" s="272"/>
      <c r="P361" s="272"/>
      <c r="Q361" s="272"/>
      <c r="R361" s="272"/>
      <c r="S361" s="272"/>
      <c r="T361" s="273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4" t="s">
        <v>170</v>
      </c>
      <c r="AU361" s="274" t="s">
        <v>83</v>
      </c>
      <c r="AV361" s="15" t="s">
        <v>81</v>
      </c>
      <c r="AW361" s="15" t="s">
        <v>35</v>
      </c>
      <c r="AX361" s="15" t="s">
        <v>74</v>
      </c>
      <c r="AY361" s="274" t="s">
        <v>156</v>
      </c>
    </row>
    <row r="362" s="15" customFormat="1">
      <c r="A362" s="15"/>
      <c r="B362" s="265"/>
      <c r="C362" s="266"/>
      <c r="D362" s="228" t="s">
        <v>170</v>
      </c>
      <c r="E362" s="267" t="s">
        <v>28</v>
      </c>
      <c r="F362" s="268" t="s">
        <v>555</v>
      </c>
      <c r="G362" s="266"/>
      <c r="H362" s="267" t="s">
        <v>28</v>
      </c>
      <c r="I362" s="269"/>
      <c r="J362" s="266"/>
      <c r="K362" s="266"/>
      <c r="L362" s="270"/>
      <c r="M362" s="271"/>
      <c r="N362" s="272"/>
      <c r="O362" s="272"/>
      <c r="P362" s="272"/>
      <c r="Q362" s="272"/>
      <c r="R362" s="272"/>
      <c r="S362" s="272"/>
      <c r="T362" s="273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4" t="s">
        <v>170</v>
      </c>
      <c r="AU362" s="274" t="s">
        <v>83</v>
      </c>
      <c r="AV362" s="15" t="s">
        <v>81</v>
      </c>
      <c r="AW362" s="15" t="s">
        <v>35</v>
      </c>
      <c r="AX362" s="15" t="s">
        <v>74</v>
      </c>
      <c r="AY362" s="274" t="s">
        <v>156</v>
      </c>
    </row>
    <row r="363" s="13" customFormat="1">
      <c r="A363" s="13"/>
      <c r="B363" s="233"/>
      <c r="C363" s="234"/>
      <c r="D363" s="228" t="s">
        <v>170</v>
      </c>
      <c r="E363" s="235" t="s">
        <v>28</v>
      </c>
      <c r="F363" s="236" t="s">
        <v>556</v>
      </c>
      <c r="G363" s="234"/>
      <c r="H363" s="237">
        <v>100.068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170</v>
      </c>
      <c r="AU363" s="243" t="s">
        <v>83</v>
      </c>
      <c r="AV363" s="13" t="s">
        <v>83</v>
      </c>
      <c r="AW363" s="13" t="s">
        <v>35</v>
      </c>
      <c r="AX363" s="13" t="s">
        <v>74</v>
      </c>
      <c r="AY363" s="243" t="s">
        <v>156</v>
      </c>
    </row>
    <row r="364" s="15" customFormat="1">
      <c r="A364" s="15"/>
      <c r="B364" s="265"/>
      <c r="C364" s="266"/>
      <c r="D364" s="228" t="s">
        <v>170</v>
      </c>
      <c r="E364" s="267" t="s">
        <v>28</v>
      </c>
      <c r="F364" s="268" t="s">
        <v>557</v>
      </c>
      <c r="G364" s="266"/>
      <c r="H364" s="267" t="s">
        <v>28</v>
      </c>
      <c r="I364" s="269"/>
      <c r="J364" s="266"/>
      <c r="K364" s="266"/>
      <c r="L364" s="270"/>
      <c r="M364" s="271"/>
      <c r="N364" s="272"/>
      <c r="O364" s="272"/>
      <c r="P364" s="272"/>
      <c r="Q364" s="272"/>
      <c r="R364" s="272"/>
      <c r="S364" s="272"/>
      <c r="T364" s="27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4" t="s">
        <v>170</v>
      </c>
      <c r="AU364" s="274" t="s">
        <v>83</v>
      </c>
      <c r="AV364" s="15" t="s">
        <v>81</v>
      </c>
      <c r="AW364" s="15" t="s">
        <v>35</v>
      </c>
      <c r="AX364" s="15" t="s">
        <v>74</v>
      </c>
      <c r="AY364" s="274" t="s">
        <v>156</v>
      </c>
    </row>
    <row r="365" s="13" customFormat="1">
      <c r="A365" s="13"/>
      <c r="B365" s="233"/>
      <c r="C365" s="234"/>
      <c r="D365" s="228" t="s">
        <v>170</v>
      </c>
      <c r="E365" s="235" t="s">
        <v>28</v>
      </c>
      <c r="F365" s="236" t="s">
        <v>558</v>
      </c>
      <c r="G365" s="234"/>
      <c r="H365" s="237">
        <v>48.628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170</v>
      </c>
      <c r="AU365" s="243" t="s">
        <v>83</v>
      </c>
      <c r="AV365" s="13" t="s">
        <v>83</v>
      </c>
      <c r="AW365" s="13" t="s">
        <v>35</v>
      </c>
      <c r="AX365" s="13" t="s">
        <v>74</v>
      </c>
      <c r="AY365" s="243" t="s">
        <v>156</v>
      </c>
    </row>
    <row r="366" s="15" customFormat="1">
      <c r="A366" s="15"/>
      <c r="B366" s="265"/>
      <c r="C366" s="266"/>
      <c r="D366" s="228" t="s">
        <v>170</v>
      </c>
      <c r="E366" s="267" t="s">
        <v>28</v>
      </c>
      <c r="F366" s="268" t="s">
        <v>559</v>
      </c>
      <c r="G366" s="266"/>
      <c r="H366" s="267" t="s">
        <v>28</v>
      </c>
      <c r="I366" s="269"/>
      <c r="J366" s="266"/>
      <c r="K366" s="266"/>
      <c r="L366" s="270"/>
      <c r="M366" s="271"/>
      <c r="N366" s="272"/>
      <c r="O366" s="272"/>
      <c r="P366" s="272"/>
      <c r="Q366" s="272"/>
      <c r="R366" s="272"/>
      <c r="S366" s="272"/>
      <c r="T366" s="27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4" t="s">
        <v>170</v>
      </c>
      <c r="AU366" s="274" t="s">
        <v>83</v>
      </c>
      <c r="AV366" s="15" t="s">
        <v>81</v>
      </c>
      <c r="AW366" s="15" t="s">
        <v>35</v>
      </c>
      <c r="AX366" s="15" t="s">
        <v>74</v>
      </c>
      <c r="AY366" s="274" t="s">
        <v>156</v>
      </c>
    </row>
    <row r="367" s="13" customFormat="1">
      <c r="A367" s="13"/>
      <c r="B367" s="233"/>
      <c r="C367" s="234"/>
      <c r="D367" s="228" t="s">
        <v>170</v>
      </c>
      <c r="E367" s="235" t="s">
        <v>28</v>
      </c>
      <c r="F367" s="236" t="s">
        <v>560</v>
      </c>
      <c r="G367" s="234"/>
      <c r="H367" s="237">
        <v>97.646000000000001</v>
      </c>
      <c r="I367" s="238"/>
      <c r="J367" s="234"/>
      <c r="K367" s="234"/>
      <c r="L367" s="239"/>
      <c r="M367" s="240"/>
      <c r="N367" s="241"/>
      <c r="O367" s="241"/>
      <c r="P367" s="241"/>
      <c r="Q367" s="241"/>
      <c r="R367" s="241"/>
      <c r="S367" s="241"/>
      <c r="T367" s="24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3" t="s">
        <v>170</v>
      </c>
      <c r="AU367" s="243" t="s">
        <v>83</v>
      </c>
      <c r="AV367" s="13" t="s">
        <v>83</v>
      </c>
      <c r="AW367" s="13" t="s">
        <v>35</v>
      </c>
      <c r="AX367" s="13" t="s">
        <v>74</v>
      </c>
      <c r="AY367" s="243" t="s">
        <v>156</v>
      </c>
    </row>
    <row r="368" s="15" customFormat="1">
      <c r="A368" s="15"/>
      <c r="B368" s="265"/>
      <c r="C368" s="266"/>
      <c r="D368" s="228" t="s">
        <v>170</v>
      </c>
      <c r="E368" s="267" t="s">
        <v>28</v>
      </c>
      <c r="F368" s="268" t="s">
        <v>561</v>
      </c>
      <c r="G368" s="266"/>
      <c r="H368" s="267" t="s">
        <v>28</v>
      </c>
      <c r="I368" s="269"/>
      <c r="J368" s="266"/>
      <c r="K368" s="266"/>
      <c r="L368" s="270"/>
      <c r="M368" s="271"/>
      <c r="N368" s="272"/>
      <c r="O368" s="272"/>
      <c r="P368" s="272"/>
      <c r="Q368" s="272"/>
      <c r="R368" s="272"/>
      <c r="S368" s="272"/>
      <c r="T368" s="273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4" t="s">
        <v>170</v>
      </c>
      <c r="AU368" s="274" t="s">
        <v>83</v>
      </c>
      <c r="AV368" s="15" t="s">
        <v>81</v>
      </c>
      <c r="AW368" s="15" t="s">
        <v>35</v>
      </c>
      <c r="AX368" s="15" t="s">
        <v>74</v>
      </c>
      <c r="AY368" s="274" t="s">
        <v>156</v>
      </c>
    </row>
    <row r="369" s="13" customFormat="1">
      <c r="A369" s="13"/>
      <c r="B369" s="233"/>
      <c r="C369" s="234"/>
      <c r="D369" s="228" t="s">
        <v>170</v>
      </c>
      <c r="E369" s="235" t="s">
        <v>28</v>
      </c>
      <c r="F369" s="236" t="s">
        <v>562</v>
      </c>
      <c r="G369" s="234"/>
      <c r="H369" s="237">
        <v>137.28999999999999</v>
      </c>
      <c r="I369" s="238"/>
      <c r="J369" s="234"/>
      <c r="K369" s="234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170</v>
      </c>
      <c r="AU369" s="243" t="s">
        <v>83</v>
      </c>
      <c r="AV369" s="13" t="s">
        <v>83</v>
      </c>
      <c r="AW369" s="13" t="s">
        <v>35</v>
      </c>
      <c r="AX369" s="13" t="s">
        <v>74</v>
      </c>
      <c r="AY369" s="243" t="s">
        <v>156</v>
      </c>
    </row>
    <row r="370" s="15" customFormat="1">
      <c r="A370" s="15"/>
      <c r="B370" s="265"/>
      <c r="C370" s="266"/>
      <c r="D370" s="228" t="s">
        <v>170</v>
      </c>
      <c r="E370" s="267" t="s">
        <v>28</v>
      </c>
      <c r="F370" s="268" t="s">
        <v>563</v>
      </c>
      <c r="G370" s="266"/>
      <c r="H370" s="267" t="s">
        <v>28</v>
      </c>
      <c r="I370" s="269"/>
      <c r="J370" s="266"/>
      <c r="K370" s="266"/>
      <c r="L370" s="270"/>
      <c r="M370" s="271"/>
      <c r="N370" s="272"/>
      <c r="O370" s="272"/>
      <c r="P370" s="272"/>
      <c r="Q370" s="272"/>
      <c r="R370" s="272"/>
      <c r="S370" s="272"/>
      <c r="T370" s="273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74" t="s">
        <v>170</v>
      </c>
      <c r="AU370" s="274" t="s">
        <v>83</v>
      </c>
      <c r="AV370" s="15" t="s">
        <v>81</v>
      </c>
      <c r="AW370" s="15" t="s">
        <v>35</v>
      </c>
      <c r="AX370" s="15" t="s">
        <v>74</v>
      </c>
      <c r="AY370" s="274" t="s">
        <v>156</v>
      </c>
    </row>
    <row r="371" s="13" customFormat="1">
      <c r="A371" s="13"/>
      <c r="B371" s="233"/>
      <c r="C371" s="234"/>
      <c r="D371" s="228" t="s">
        <v>170</v>
      </c>
      <c r="E371" s="235" t="s">
        <v>28</v>
      </c>
      <c r="F371" s="236" t="s">
        <v>564</v>
      </c>
      <c r="G371" s="234"/>
      <c r="H371" s="237">
        <v>118.58499999999999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170</v>
      </c>
      <c r="AU371" s="243" t="s">
        <v>83</v>
      </c>
      <c r="AV371" s="13" t="s">
        <v>83</v>
      </c>
      <c r="AW371" s="13" t="s">
        <v>35</v>
      </c>
      <c r="AX371" s="13" t="s">
        <v>74</v>
      </c>
      <c r="AY371" s="243" t="s">
        <v>156</v>
      </c>
    </row>
    <row r="372" s="15" customFormat="1">
      <c r="A372" s="15"/>
      <c r="B372" s="265"/>
      <c r="C372" s="266"/>
      <c r="D372" s="228" t="s">
        <v>170</v>
      </c>
      <c r="E372" s="267" t="s">
        <v>28</v>
      </c>
      <c r="F372" s="268" t="s">
        <v>565</v>
      </c>
      <c r="G372" s="266"/>
      <c r="H372" s="267" t="s">
        <v>28</v>
      </c>
      <c r="I372" s="269"/>
      <c r="J372" s="266"/>
      <c r="K372" s="266"/>
      <c r="L372" s="270"/>
      <c r="M372" s="271"/>
      <c r="N372" s="272"/>
      <c r="O372" s="272"/>
      <c r="P372" s="272"/>
      <c r="Q372" s="272"/>
      <c r="R372" s="272"/>
      <c r="S372" s="272"/>
      <c r="T372" s="273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4" t="s">
        <v>170</v>
      </c>
      <c r="AU372" s="274" t="s">
        <v>83</v>
      </c>
      <c r="AV372" s="15" t="s">
        <v>81</v>
      </c>
      <c r="AW372" s="15" t="s">
        <v>35</v>
      </c>
      <c r="AX372" s="15" t="s">
        <v>74</v>
      </c>
      <c r="AY372" s="274" t="s">
        <v>156</v>
      </c>
    </row>
    <row r="373" s="13" customFormat="1">
      <c r="A373" s="13"/>
      <c r="B373" s="233"/>
      <c r="C373" s="234"/>
      <c r="D373" s="228" t="s">
        <v>170</v>
      </c>
      <c r="E373" s="235" t="s">
        <v>28</v>
      </c>
      <c r="F373" s="236" t="s">
        <v>566</v>
      </c>
      <c r="G373" s="234"/>
      <c r="H373" s="237">
        <v>48.124000000000002</v>
      </c>
      <c r="I373" s="238"/>
      <c r="J373" s="234"/>
      <c r="K373" s="234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170</v>
      </c>
      <c r="AU373" s="243" t="s">
        <v>83</v>
      </c>
      <c r="AV373" s="13" t="s">
        <v>83</v>
      </c>
      <c r="AW373" s="13" t="s">
        <v>35</v>
      </c>
      <c r="AX373" s="13" t="s">
        <v>74</v>
      </c>
      <c r="AY373" s="243" t="s">
        <v>156</v>
      </c>
    </row>
    <row r="374" s="15" customFormat="1">
      <c r="A374" s="15"/>
      <c r="B374" s="265"/>
      <c r="C374" s="266"/>
      <c r="D374" s="228" t="s">
        <v>170</v>
      </c>
      <c r="E374" s="267" t="s">
        <v>28</v>
      </c>
      <c r="F374" s="268" t="s">
        <v>567</v>
      </c>
      <c r="G374" s="266"/>
      <c r="H374" s="267" t="s">
        <v>28</v>
      </c>
      <c r="I374" s="269"/>
      <c r="J374" s="266"/>
      <c r="K374" s="266"/>
      <c r="L374" s="270"/>
      <c r="M374" s="271"/>
      <c r="N374" s="272"/>
      <c r="O374" s="272"/>
      <c r="P374" s="272"/>
      <c r="Q374" s="272"/>
      <c r="R374" s="272"/>
      <c r="S374" s="272"/>
      <c r="T374" s="27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4" t="s">
        <v>170</v>
      </c>
      <c r="AU374" s="274" t="s">
        <v>83</v>
      </c>
      <c r="AV374" s="15" t="s">
        <v>81</v>
      </c>
      <c r="AW374" s="15" t="s">
        <v>35</v>
      </c>
      <c r="AX374" s="15" t="s">
        <v>74</v>
      </c>
      <c r="AY374" s="274" t="s">
        <v>156</v>
      </c>
    </row>
    <row r="375" s="13" customFormat="1">
      <c r="A375" s="13"/>
      <c r="B375" s="233"/>
      <c r="C375" s="234"/>
      <c r="D375" s="228" t="s">
        <v>170</v>
      </c>
      <c r="E375" s="235" t="s">
        <v>28</v>
      </c>
      <c r="F375" s="236" t="s">
        <v>568</v>
      </c>
      <c r="G375" s="234"/>
      <c r="H375" s="237">
        <v>29.146999999999998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170</v>
      </c>
      <c r="AU375" s="243" t="s">
        <v>83</v>
      </c>
      <c r="AV375" s="13" t="s">
        <v>83</v>
      </c>
      <c r="AW375" s="13" t="s">
        <v>35</v>
      </c>
      <c r="AX375" s="13" t="s">
        <v>74</v>
      </c>
      <c r="AY375" s="243" t="s">
        <v>156</v>
      </c>
    </row>
    <row r="376" s="15" customFormat="1">
      <c r="A376" s="15"/>
      <c r="B376" s="265"/>
      <c r="C376" s="266"/>
      <c r="D376" s="228" t="s">
        <v>170</v>
      </c>
      <c r="E376" s="267" t="s">
        <v>28</v>
      </c>
      <c r="F376" s="268" t="s">
        <v>569</v>
      </c>
      <c r="G376" s="266"/>
      <c r="H376" s="267" t="s">
        <v>28</v>
      </c>
      <c r="I376" s="269"/>
      <c r="J376" s="266"/>
      <c r="K376" s="266"/>
      <c r="L376" s="270"/>
      <c r="M376" s="271"/>
      <c r="N376" s="272"/>
      <c r="O376" s="272"/>
      <c r="P376" s="272"/>
      <c r="Q376" s="272"/>
      <c r="R376" s="272"/>
      <c r="S376" s="272"/>
      <c r="T376" s="273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4" t="s">
        <v>170</v>
      </c>
      <c r="AU376" s="274" t="s">
        <v>83</v>
      </c>
      <c r="AV376" s="15" t="s">
        <v>81</v>
      </c>
      <c r="AW376" s="15" t="s">
        <v>35</v>
      </c>
      <c r="AX376" s="15" t="s">
        <v>74</v>
      </c>
      <c r="AY376" s="274" t="s">
        <v>156</v>
      </c>
    </row>
    <row r="377" s="13" customFormat="1">
      <c r="A377" s="13"/>
      <c r="B377" s="233"/>
      <c r="C377" s="234"/>
      <c r="D377" s="228" t="s">
        <v>170</v>
      </c>
      <c r="E377" s="235" t="s">
        <v>28</v>
      </c>
      <c r="F377" s="236" t="s">
        <v>570</v>
      </c>
      <c r="G377" s="234"/>
      <c r="H377" s="237">
        <v>111.63500000000001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170</v>
      </c>
      <c r="AU377" s="243" t="s">
        <v>83</v>
      </c>
      <c r="AV377" s="13" t="s">
        <v>83</v>
      </c>
      <c r="AW377" s="13" t="s">
        <v>35</v>
      </c>
      <c r="AX377" s="13" t="s">
        <v>74</v>
      </c>
      <c r="AY377" s="243" t="s">
        <v>156</v>
      </c>
    </row>
    <row r="378" s="15" customFormat="1">
      <c r="A378" s="15"/>
      <c r="B378" s="265"/>
      <c r="C378" s="266"/>
      <c r="D378" s="228" t="s">
        <v>170</v>
      </c>
      <c r="E378" s="267" t="s">
        <v>28</v>
      </c>
      <c r="F378" s="268" t="s">
        <v>571</v>
      </c>
      <c r="G378" s="266"/>
      <c r="H378" s="267" t="s">
        <v>28</v>
      </c>
      <c r="I378" s="269"/>
      <c r="J378" s="266"/>
      <c r="K378" s="266"/>
      <c r="L378" s="270"/>
      <c r="M378" s="271"/>
      <c r="N378" s="272"/>
      <c r="O378" s="272"/>
      <c r="P378" s="272"/>
      <c r="Q378" s="272"/>
      <c r="R378" s="272"/>
      <c r="S378" s="272"/>
      <c r="T378" s="27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4" t="s">
        <v>170</v>
      </c>
      <c r="AU378" s="274" t="s">
        <v>83</v>
      </c>
      <c r="AV378" s="15" t="s">
        <v>81</v>
      </c>
      <c r="AW378" s="15" t="s">
        <v>35</v>
      </c>
      <c r="AX378" s="15" t="s">
        <v>74</v>
      </c>
      <c r="AY378" s="274" t="s">
        <v>156</v>
      </c>
    </row>
    <row r="379" s="13" customFormat="1">
      <c r="A379" s="13"/>
      <c r="B379" s="233"/>
      <c r="C379" s="234"/>
      <c r="D379" s="228" t="s">
        <v>170</v>
      </c>
      <c r="E379" s="235" t="s">
        <v>28</v>
      </c>
      <c r="F379" s="236" t="s">
        <v>572</v>
      </c>
      <c r="G379" s="234"/>
      <c r="H379" s="237">
        <v>26.442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170</v>
      </c>
      <c r="AU379" s="243" t="s">
        <v>83</v>
      </c>
      <c r="AV379" s="13" t="s">
        <v>83</v>
      </c>
      <c r="AW379" s="13" t="s">
        <v>35</v>
      </c>
      <c r="AX379" s="13" t="s">
        <v>74</v>
      </c>
      <c r="AY379" s="243" t="s">
        <v>156</v>
      </c>
    </row>
    <row r="380" s="15" customFormat="1">
      <c r="A380" s="15"/>
      <c r="B380" s="265"/>
      <c r="C380" s="266"/>
      <c r="D380" s="228" t="s">
        <v>170</v>
      </c>
      <c r="E380" s="267" t="s">
        <v>28</v>
      </c>
      <c r="F380" s="268" t="s">
        <v>573</v>
      </c>
      <c r="G380" s="266"/>
      <c r="H380" s="267" t="s">
        <v>28</v>
      </c>
      <c r="I380" s="269"/>
      <c r="J380" s="266"/>
      <c r="K380" s="266"/>
      <c r="L380" s="270"/>
      <c r="M380" s="271"/>
      <c r="N380" s="272"/>
      <c r="O380" s="272"/>
      <c r="P380" s="272"/>
      <c r="Q380" s="272"/>
      <c r="R380" s="272"/>
      <c r="S380" s="272"/>
      <c r="T380" s="273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4" t="s">
        <v>170</v>
      </c>
      <c r="AU380" s="274" t="s">
        <v>83</v>
      </c>
      <c r="AV380" s="15" t="s">
        <v>81</v>
      </c>
      <c r="AW380" s="15" t="s">
        <v>35</v>
      </c>
      <c r="AX380" s="15" t="s">
        <v>74</v>
      </c>
      <c r="AY380" s="274" t="s">
        <v>156</v>
      </c>
    </row>
    <row r="381" s="13" customFormat="1">
      <c r="A381" s="13"/>
      <c r="B381" s="233"/>
      <c r="C381" s="234"/>
      <c r="D381" s="228" t="s">
        <v>170</v>
      </c>
      <c r="E381" s="235" t="s">
        <v>28</v>
      </c>
      <c r="F381" s="236" t="s">
        <v>574</v>
      </c>
      <c r="G381" s="234"/>
      <c r="H381" s="237">
        <v>179.96600000000001</v>
      </c>
      <c r="I381" s="238"/>
      <c r="J381" s="234"/>
      <c r="K381" s="234"/>
      <c r="L381" s="239"/>
      <c r="M381" s="240"/>
      <c r="N381" s="241"/>
      <c r="O381" s="241"/>
      <c r="P381" s="241"/>
      <c r="Q381" s="241"/>
      <c r="R381" s="241"/>
      <c r="S381" s="241"/>
      <c r="T381" s="24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3" t="s">
        <v>170</v>
      </c>
      <c r="AU381" s="243" t="s">
        <v>83</v>
      </c>
      <c r="AV381" s="13" t="s">
        <v>83</v>
      </c>
      <c r="AW381" s="13" t="s">
        <v>35</v>
      </c>
      <c r="AX381" s="13" t="s">
        <v>74</v>
      </c>
      <c r="AY381" s="243" t="s">
        <v>156</v>
      </c>
    </row>
    <row r="382" s="15" customFormat="1">
      <c r="A382" s="15"/>
      <c r="B382" s="265"/>
      <c r="C382" s="266"/>
      <c r="D382" s="228" t="s">
        <v>170</v>
      </c>
      <c r="E382" s="267" t="s">
        <v>28</v>
      </c>
      <c r="F382" s="268" t="s">
        <v>575</v>
      </c>
      <c r="G382" s="266"/>
      <c r="H382" s="267" t="s">
        <v>28</v>
      </c>
      <c r="I382" s="269"/>
      <c r="J382" s="266"/>
      <c r="K382" s="266"/>
      <c r="L382" s="270"/>
      <c r="M382" s="271"/>
      <c r="N382" s="272"/>
      <c r="O382" s="272"/>
      <c r="P382" s="272"/>
      <c r="Q382" s="272"/>
      <c r="R382" s="272"/>
      <c r="S382" s="272"/>
      <c r="T382" s="27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4" t="s">
        <v>170</v>
      </c>
      <c r="AU382" s="274" t="s">
        <v>83</v>
      </c>
      <c r="AV382" s="15" t="s">
        <v>81</v>
      </c>
      <c r="AW382" s="15" t="s">
        <v>35</v>
      </c>
      <c r="AX382" s="15" t="s">
        <v>74</v>
      </c>
      <c r="AY382" s="274" t="s">
        <v>156</v>
      </c>
    </row>
    <row r="383" s="13" customFormat="1">
      <c r="A383" s="13"/>
      <c r="B383" s="233"/>
      <c r="C383" s="234"/>
      <c r="D383" s="228" t="s">
        <v>170</v>
      </c>
      <c r="E383" s="235" t="s">
        <v>28</v>
      </c>
      <c r="F383" s="236" t="s">
        <v>576</v>
      </c>
      <c r="G383" s="234"/>
      <c r="H383" s="237">
        <v>83.626999999999995</v>
      </c>
      <c r="I383" s="238"/>
      <c r="J383" s="234"/>
      <c r="K383" s="234"/>
      <c r="L383" s="239"/>
      <c r="M383" s="240"/>
      <c r="N383" s="241"/>
      <c r="O383" s="241"/>
      <c r="P383" s="241"/>
      <c r="Q383" s="241"/>
      <c r="R383" s="241"/>
      <c r="S383" s="241"/>
      <c r="T383" s="242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3" t="s">
        <v>170</v>
      </c>
      <c r="AU383" s="243" t="s">
        <v>83</v>
      </c>
      <c r="AV383" s="13" t="s">
        <v>83</v>
      </c>
      <c r="AW383" s="13" t="s">
        <v>35</v>
      </c>
      <c r="AX383" s="13" t="s">
        <v>74</v>
      </c>
      <c r="AY383" s="243" t="s">
        <v>156</v>
      </c>
    </row>
    <row r="384" s="15" customFormat="1">
      <c r="A384" s="15"/>
      <c r="B384" s="265"/>
      <c r="C384" s="266"/>
      <c r="D384" s="228" t="s">
        <v>170</v>
      </c>
      <c r="E384" s="267" t="s">
        <v>28</v>
      </c>
      <c r="F384" s="268" t="s">
        <v>577</v>
      </c>
      <c r="G384" s="266"/>
      <c r="H384" s="267" t="s">
        <v>28</v>
      </c>
      <c r="I384" s="269"/>
      <c r="J384" s="266"/>
      <c r="K384" s="266"/>
      <c r="L384" s="270"/>
      <c r="M384" s="271"/>
      <c r="N384" s="272"/>
      <c r="O384" s="272"/>
      <c r="P384" s="272"/>
      <c r="Q384" s="272"/>
      <c r="R384" s="272"/>
      <c r="S384" s="272"/>
      <c r="T384" s="27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4" t="s">
        <v>170</v>
      </c>
      <c r="AU384" s="274" t="s">
        <v>83</v>
      </c>
      <c r="AV384" s="15" t="s">
        <v>81</v>
      </c>
      <c r="AW384" s="15" t="s">
        <v>35</v>
      </c>
      <c r="AX384" s="15" t="s">
        <v>74</v>
      </c>
      <c r="AY384" s="274" t="s">
        <v>156</v>
      </c>
    </row>
    <row r="385" s="13" customFormat="1">
      <c r="A385" s="13"/>
      <c r="B385" s="233"/>
      <c r="C385" s="234"/>
      <c r="D385" s="228" t="s">
        <v>170</v>
      </c>
      <c r="E385" s="235" t="s">
        <v>28</v>
      </c>
      <c r="F385" s="236" t="s">
        <v>578</v>
      </c>
      <c r="G385" s="234"/>
      <c r="H385" s="237">
        <v>66.465999999999994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170</v>
      </c>
      <c r="AU385" s="243" t="s">
        <v>83</v>
      </c>
      <c r="AV385" s="13" t="s">
        <v>83</v>
      </c>
      <c r="AW385" s="13" t="s">
        <v>35</v>
      </c>
      <c r="AX385" s="13" t="s">
        <v>74</v>
      </c>
      <c r="AY385" s="243" t="s">
        <v>156</v>
      </c>
    </row>
    <row r="386" s="15" customFormat="1">
      <c r="A386" s="15"/>
      <c r="B386" s="265"/>
      <c r="C386" s="266"/>
      <c r="D386" s="228" t="s">
        <v>170</v>
      </c>
      <c r="E386" s="267" t="s">
        <v>28</v>
      </c>
      <c r="F386" s="268" t="s">
        <v>579</v>
      </c>
      <c r="G386" s="266"/>
      <c r="H386" s="267" t="s">
        <v>28</v>
      </c>
      <c r="I386" s="269"/>
      <c r="J386" s="266"/>
      <c r="K386" s="266"/>
      <c r="L386" s="270"/>
      <c r="M386" s="271"/>
      <c r="N386" s="272"/>
      <c r="O386" s="272"/>
      <c r="P386" s="272"/>
      <c r="Q386" s="272"/>
      <c r="R386" s="272"/>
      <c r="S386" s="272"/>
      <c r="T386" s="273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4" t="s">
        <v>170</v>
      </c>
      <c r="AU386" s="274" t="s">
        <v>83</v>
      </c>
      <c r="AV386" s="15" t="s">
        <v>81</v>
      </c>
      <c r="AW386" s="15" t="s">
        <v>35</v>
      </c>
      <c r="AX386" s="15" t="s">
        <v>74</v>
      </c>
      <c r="AY386" s="274" t="s">
        <v>156</v>
      </c>
    </row>
    <row r="387" s="13" customFormat="1">
      <c r="A387" s="13"/>
      <c r="B387" s="233"/>
      <c r="C387" s="234"/>
      <c r="D387" s="228" t="s">
        <v>170</v>
      </c>
      <c r="E387" s="235" t="s">
        <v>28</v>
      </c>
      <c r="F387" s="236" t="s">
        <v>580</v>
      </c>
      <c r="G387" s="234"/>
      <c r="H387" s="237">
        <v>65.558000000000007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170</v>
      </c>
      <c r="AU387" s="243" t="s">
        <v>83</v>
      </c>
      <c r="AV387" s="13" t="s">
        <v>83</v>
      </c>
      <c r="AW387" s="13" t="s">
        <v>35</v>
      </c>
      <c r="AX387" s="13" t="s">
        <v>74</v>
      </c>
      <c r="AY387" s="243" t="s">
        <v>156</v>
      </c>
    </row>
    <row r="388" s="15" customFormat="1">
      <c r="A388" s="15"/>
      <c r="B388" s="265"/>
      <c r="C388" s="266"/>
      <c r="D388" s="228" t="s">
        <v>170</v>
      </c>
      <c r="E388" s="267" t="s">
        <v>28</v>
      </c>
      <c r="F388" s="268" t="s">
        <v>581</v>
      </c>
      <c r="G388" s="266"/>
      <c r="H388" s="267" t="s">
        <v>28</v>
      </c>
      <c r="I388" s="269"/>
      <c r="J388" s="266"/>
      <c r="K388" s="266"/>
      <c r="L388" s="270"/>
      <c r="M388" s="271"/>
      <c r="N388" s="272"/>
      <c r="O388" s="272"/>
      <c r="P388" s="272"/>
      <c r="Q388" s="272"/>
      <c r="R388" s="272"/>
      <c r="S388" s="272"/>
      <c r="T388" s="27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74" t="s">
        <v>170</v>
      </c>
      <c r="AU388" s="274" t="s">
        <v>83</v>
      </c>
      <c r="AV388" s="15" t="s">
        <v>81</v>
      </c>
      <c r="AW388" s="15" t="s">
        <v>35</v>
      </c>
      <c r="AX388" s="15" t="s">
        <v>74</v>
      </c>
      <c r="AY388" s="274" t="s">
        <v>156</v>
      </c>
    </row>
    <row r="389" s="13" customFormat="1">
      <c r="A389" s="13"/>
      <c r="B389" s="233"/>
      <c r="C389" s="234"/>
      <c r="D389" s="228" t="s">
        <v>170</v>
      </c>
      <c r="E389" s="235" t="s">
        <v>28</v>
      </c>
      <c r="F389" s="236" t="s">
        <v>582</v>
      </c>
      <c r="G389" s="234"/>
      <c r="H389" s="237">
        <v>192.042</v>
      </c>
      <c r="I389" s="238"/>
      <c r="J389" s="234"/>
      <c r="K389" s="234"/>
      <c r="L389" s="239"/>
      <c r="M389" s="240"/>
      <c r="N389" s="241"/>
      <c r="O389" s="241"/>
      <c r="P389" s="241"/>
      <c r="Q389" s="241"/>
      <c r="R389" s="241"/>
      <c r="S389" s="241"/>
      <c r="T389" s="24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3" t="s">
        <v>170</v>
      </c>
      <c r="AU389" s="243" t="s">
        <v>83</v>
      </c>
      <c r="AV389" s="13" t="s">
        <v>83</v>
      </c>
      <c r="AW389" s="13" t="s">
        <v>35</v>
      </c>
      <c r="AX389" s="13" t="s">
        <v>74</v>
      </c>
      <c r="AY389" s="243" t="s">
        <v>156</v>
      </c>
    </row>
    <row r="390" s="15" customFormat="1">
      <c r="A390" s="15"/>
      <c r="B390" s="265"/>
      <c r="C390" s="266"/>
      <c r="D390" s="228" t="s">
        <v>170</v>
      </c>
      <c r="E390" s="267" t="s">
        <v>28</v>
      </c>
      <c r="F390" s="268" t="s">
        <v>583</v>
      </c>
      <c r="G390" s="266"/>
      <c r="H390" s="267" t="s">
        <v>28</v>
      </c>
      <c r="I390" s="269"/>
      <c r="J390" s="266"/>
      <c r="K390" s="266"/>
      <c r="L390" s="270"/>
      <c r="M390" s="271"/>
      <c r="N390" s="272"/>
      <c r="O390" s="272"/>
      <c r="P390" s="272"/>
      <c r="Q390" s="272"/>
      <c r="R390" s="272"/>
      <c r="S390" s="272"/>
      <c r="T390" s="273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4" t="s">
        <v>170</v>
      </c>
      <c r="AU390" s="274" t="s">
        <v>83</v>
      </c>
      <c r="AV390" s="15" t="s">
        <v>81</v>
      </c>
      <c r="AW390" s="15" t="s">
        <v>35</v>
      </c>
      <c r="AX390" s="15" t="s">
        <v>74</v>
      </c>
      <c r="AY390" s="274" t="s">
        <v>156</v>
      </c>
    </row>
    <row r="391" s="13" customFormat="1">
      <c r="A391" s="13"/>
      <c r="B391" s="233"/>
      <c r="C391" s="234"/>
      <c r="D391" s="228" t="s">
        <v>170</v>
      </c>
      <c r="E391" s="235" t="s">
        <v>28</v>
      </c>
      <c r="F391" s="236" t="s">
        <v>584</v>
      </c>
      <c r="G391" s="234"/>
      <c r="H391" s="237">
        <v>244.47900000000001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170</v>
      </c>
      <c r="AU391" s="243" t="s">
        <v>83</v>
      </c>
      <c r="AV391" s="13" t="s">
        <v>83</v>
      </c>
      <c r="AW391" s="13" t="s">
        <v>35</v>
      </c>
      <c r="AX391" s="13" t="s">
        <v>74</v>
      </c>
      <c r="AY391" s="243" t="s">
        <v>156</v>
      </c>
    </row>
    <row r="392" s="15" customFormat="1">
      <c r="A392" s="15"/>
      <c r="B392" s="265"/>
      <c r="C392" s="266"/>
      <c r="D392" s="228" t="s">
        <v>170</v>
      </c>
      <c r="E392" s="267" t="s">
        <v>28</v>
      </c>
      <c r="F392" s="268" t="s">
        <v>585</v>
      </c>
      <c r="G392" s="266"/>
      <c r="H392" s="267" t="s">
        <v>28</v>
      </c>
      <c r="I392" s="269"/>
      <c r="J392" s="266"/>
      <c r="K392" s="266"/>
      <c r="L392" s="270"/>
      <c r="M392" s="271"/>
      <c r="N392" s="272"/>
      <c r="O392" s="272"/>
      <c r="P392" s="272"/>
      <c r="Q392" s="272"/>
      <c r="R392" s="272"/>
      <c r="S392" s="272"/>
      <c r="T392" s="27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4" t="s">
        <v>170</v>
      </c>
      <c r="AU392" s="274" t="s">
        <v>83</v>
      </c>
      <c r="AV392" s="15" t="s">
        <v>81</v>
      </c>
      <c r="AW392" s="15" t="s">
        <v>35</v>
      </c>
      <c r="AX392" s="15" t="s">
        <v>74</v>
      </c>
      <c r="AY392" s="274" t="s">
        <v>156</v>
      </c>
    </row>
    <row r="393" s="13" customFormat="1">
      <c r="A393" s="13"/>
      <c r="B393" s="233"/>
      <c r="C393" s="234"/>
      <c r="D393" s="228" t="s">
        <v>170</v>
      </c>
      <c r="E393" s="235" t="s">
        <v>28</v>
      </c>
      <c r="F393" s="236" t="s">
        <v>586</v>
      </c>
      <c r="G393" s="234"/>
      <c r="H393" s="237">
        <v>37.682000000000002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170</v>
      </c>
      <c r="AU393" s="243" t="s">
        <v>83</v>
      </c>
      <c r="AV393" s="13" t="s">
        <v>83</v>
      </c>
      <c r="AW393" s="13" t="s">
        <v>35</v>
      </c>
      <c r="AX393" s="13" t="s">
        <v>74</v>
      </c>
      <c r="AY393" s="243" t="s">
        <v>156</v>
      </c>
    </row>
    <row r="394" s="15" customFormat="1">
      <c r="A394" s="15"/>
      <c r="B394" s="265"/>
      <c r="C394" s="266"/>
      <c r="D394" s="228" t="s">
        <v>170</v>
      </c>
      <c r="E394" s="267" t="s">
        <v>28</v>
      </c>
      <c r="F394" s="268" t="s">
        <v>587</v>
      </c>
      <c r="G394" s="266"/>
      <c r="H394" s="267" t="s">
        <v>28</v>
      </c>
      <c r="I394" s="269"/>
      <c r="J394" s="266"/>
      <c r="K394" s="266"/>
      <c r="L394" s="270"/>
      <c r="M394" s="271"/>
      <c r="N394" s="272"/>
      <c r="O394" s="272"/>
      <c r="P394" s="272"/>
      <c r="Q394" s="272"/>
      <c r="R394" s="272"/>
      <c r="S394" s="272"/>
      <c r="T394" s="273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4" t="s">
        <v>170</v>
      </c>
      <c r="AU394" s="274" t="s">
        <v>83</v>
      </c>
      <c r="AV394" s="15" t="s">
        <v>81</v>
      </c>
      <c r="AW394" s="15" t="s">
        <v>35</v>
      </c>
      <c r="AX394" s="15" t="s">
        <v>74</v>
      </c>
      <c r="AY394" s="274" t="s">
        <v>156</v>
      </c>
    </row>
    <row r="395" s="13" customFormat="1">
      <c r="A395" s="13"/>
      <c r="B395" s="233"/>
      <c r="C395" s="234"/>
      <c r="D395" s="228" t="s">
        <v>170</v>
      </c>
      <c r="E395" s="235" t="s">
        <v>28</v>
      </c>
      <c r="F395" s="236" t="s">
        <v>588</v>
      </c>
      <c r="G395" s="234"/>
      <c r="H395" s="237">
        <v>20.43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170</v>
      </c>
      <c r="AU395" s="243" t="s">
        <v>83</v>
      </c>
      <c r="AV395" s="13" t="s">
        <v>83</v>
      </c>
      <c r="AW395" s="13" t="s">
        <v>35</v>
      </c>
      <c r="AX395" s="13" t="s">
        <v>74</v>
      </c>
      <c r="AY395" s="243" t="s">
        <v>156</v>
      </c>
    </row>
    <row r="396" s="15" customFormat="1">
      <c r="A396" s="15"/>
      <c r="B396" s="265"/>
      <c r="C396" s="266"/>
      <c r="D396" s="228" t="s">
        <v>170</v>
      </c>
      <c r="E396" s="267" t="s">
        <v>28</v>
      </c>
      <c r="F396" s="268" t="s">
        <v>589</v>
      </c>
      <c r="G396" s="266"/>
      <c r="H396" s="267" t="s">
        <v>28</v>
      </c>
      <c r="I396" s="269"/>
      <c r="J396" s="266"/>
      <c r="K396" s="266"/>
      <c r="L396" s="270"/>
      <c r="M396" s="271"/>
      <c r="N396" s="272"/>
      <c r="O396" s="272"/>
      <c r="P396" s="272"/>
      <c r="Q396" s="272"/>
      <c r="R396" s="272"/>
      <c r="S396" s="272"/>
      <c r="T396" s="27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4" t="s">
        <v>170</v>
      </c>
      <c r="AU396" s="274" t="s">
        <v>83</v>
      </c>
      <c r="AV396" s="15" t="s">
        <v>81</v>
      </c>
      <c r="AW396" s="15" t="s">
        <v>35</v>
      </c>
      <c r="AX396" s="15" t="s">
        <v>74</v>
      </c>
      <c r="AY396" s="274" t="s">
        <v>156</v>
      </c>
    </row>
    <row r="397" s="13" customFormat="1">
      <c r="A397" s="13"/>
      <c r="B397" s="233"/>
      <c r="C397" s="234"/>
      <c r="D397" s="228" t="s">
        <v>170</v>
      </c>
      <c r="E397" s="235" t="s">
        <v>28</v>
      </c>
      <c r="F397" s="236" t="s">
        <v>590</v>
      </c>
      <c r="G397" s="234"/>
      <c r="H397" s="237">
        <v>60.018999999999998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170</v>
      </c>
      <c r="AU397" s="243" t="s">
        <v>83</v>
      </c>
      <c r="AV397" s="13" t="s">
        <v>83</v>
      </c>
      <c r="AW397" s="13" t="s">
        <v>35</v>
      </c>
      <c r="AX397" s="13" t="s">
        <v>74</v>
      </c>
      <c r="AY397" s="243" t="s">
        <v>156</v>
      </c>
    </row>
    <row r="398" s="15" customFormat="1">
      <c r="A398" s="15"/>
      <c r="B398" s="265"/>
      <c r="C398" s="266"/>
      <c r="D398" s="228" t="s">
        <v>170</v>
      </c>
      <c r="E398" s="267" t="s">
        <v>28</v>
      </c>
      <c r="F398" s="268" t="s">
        <v>591</v>
      </c>
      <c r="G398" s="266"/>
      <c r="H398" s="267" t="s">
        <v>28</v>
      </c>
      <c r="I398" s="269"/>
      <c r="J398" s="266"/>
      <c r="K398" s="266"/>
      <c r="L398" s="270"/>
      <c r="M398" s="271"/>
      <c r="N398" s="272"/>
      <c r="O398" s="272"/>
      <c r="P398" s="272"/>
      <c r="Q398" s="272"/>
      <c r="R398" s="272"/>
      <c r="S398" s="272"/>
      <c r="T398" s="273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74" t="s">
        <v>170</v>
      </c>
      <c r="AU398" s="274" t="s">
        <v>83</v>
      </c>
      <c r="AV398" s="15" t="s">
        <v>81</v>
      </c>
      <c r="AW398" s="15" t="s">
        <v>35</v>
      </c>
      <c r="AX398" s="15" t="s">
        <v>74</v>
      </c>
      <c r="AY398" s="274" t="s">
        <v>156</v>
      </c>
    </row>
    <row r="399" s="13" customFormat="1">
      <c r="A399" s="13"/>
      <c r="B399" s="233"/>
      <c r="C399" s="234"/>
      <c r="D399" s="228" t="s">
        <v>170</v>
      </c>
      <c r="E399" s="235" t="s">
        <v>28</v>
      </c>
      <c r="F399" s="236" t="s">
        <v>592</v>
      </c>
      <c r="G399" s="234"/>
      <c r="H399" s="237">
        <v>20.657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170</v>
      </c>
      <c r="AU399" s="243" t="s">
        <v>83</v>
      </c>
      <c r="AV399" s="13" t="s">
        <v>83</v>
      </c>
      <c r="AW399" s="13" t="s">
        <v>35</v>
      </c>
      <c r="AX399" s="13" t="s">
        <v>74</v>
      </c>
      <c r="AY399" s="243" t="s">
        <v>156</v>
      </c>
    </row>
    <row r="400" s="15" customFormat="1">
      <c r="A400" s="15"/>
      <c r="B400" s="265"/>
      <c r="C400" s="266"/>
      <c r="D400" s="228" t="s">
        <v>170</v>
      </c>
      <c r="E400" s="267" t="s">
        <v>28</v>
      </c>
      <c r="F400" s="268" t="s">
        <v>593</v>
      </c>
      <c r="G400" s="266"/>
      <c r="H400" s="267" t="s">
        <v>28</v>
      </c>
      <c r="I400" s="269"/>
      <c r="J400" s="266"/>
      <c r="K400" s="266"/>
      <c r="L400" s="270"/>
      <c r="M400" s="271"/>
      <c r="N400" s="272"/>
      <c r="O400" s="272"/>
      <c r="P400" s="272"/>
      <c r="Q400" s="272"/>
      <c r="R400" s="272"/>
      <c r="S400" s="272"/>
      <c r="T400" s="27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4" t="s">
        <v>170</v>
      </c>
      <c r="AU400" s="274" t="s">
        <v>83</v>
      </c>
      <c r="AV400" s="15" t="s">
        <v>81</v>
      </c>
      <c r="AW400" s="15" t="s">
        <v>35</v>
      </c>
      <c r="AX400" s="15" t="s">
        <v>74</v>
      </c>
      <c r="AY400" s="274" t="s">
        <v>156</v>
      </c>
    </row>
    <row r="401" s="13" customFormat="1">
      <c r="A401" s="13"/>
      <c r="B401" s="233"/>
      <c r="C401" s="234"/>
      <c r="D401" s="228" t="s">
        <v>170</v>
      </c>
      <c r="E401" s="235" t="s">
        <v>28</v>
      </c>
      <c r="F401" s="236" t="s">
        <v>594</v>
      </c>
      <c r="G401" s="234"/>
      <c r="H401" s="237">
        <v>19.295000000000002</v>
      </c>
      <c r="I401" s="238"/>
      <c r="J401" s="234"/>
      <c r="K401" s="234"/>
      <c r="L401" s="239"/>
      <c r="M401" s="240"/>
      <c r="N401" s="241"/>
      <c r="O401" s="241"/>
      <c r="P401" s="241"/>
      <c r="Q401" s="241"/>
      <c r="R401" s="241"/>
      <c r="S401" s="241"/>
      <c r="T401" s="24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3" t="s">
        <v>170</v>
      </c>
      <c r="AU401" s="243" t="s">
        <v>83</v>
      </c>
      <c r="AV401" s="13" t="s">
        <v>83</v>
      </c>
      <c r="AW401" s="13" t="s">
        <v>35</v>
      </c>
      <c r="AX401" s="13" t="s">
        <v>74</v>
      </c>
      <c r="AY401" s="243" t="s">
        <v>156</v>
      </c>
    </row>
    <row r="402" s="15" customFormat="1">
      <c r="A402" s="15"/>
      <c r="B402" s="265"/>
      <c r="C402" s="266"/>
      <c r="D402" s="228" t="s">
        <v>170</v>
      </c>
      <c r="E402" s="267" t="s">
        <v>28</v>
      </c>
      <c r="F402" s="268" t="s">
        <v>595</v>
      </c>
      <c r="G402" s="266"/>
      <c r="H402" s="267" t="s">
        <v>28</v>
      </c>
      <c r="I402" s="269"/>
      <c r="J402" s="266"/>
      <c r="K402" s="266"/>
      <c r="L402" s="270"/>
      <c r="M402" s="271"/>
      <c r="N402" s="272"/>
      <c r="O402" s="272"/>
      <c r="P402" s="272"/>
      <c r="Q402" s="272"/>
      <c r="R402" s="272"/>
      <c r="S402" s="272"/>
      <c r="T402" s="27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74" t="s">
        <v>170</v>
      </c>
      <c r="AU402" s="274" t="s">
        <v>83</v>
      </c>
      <c r="AV402" s="15" t="s">
        <v>81</v>
      </c>
      <c r="AW402" s="15" t="s">
        <v>35</v>
      </c>
      <c r="AX402" s="15" t="s">
        <v>74</v>
      </c>
      <c r="AY402" s="274" t="s">
        <v>156</v>
      </c>
    </row>
    <row r="403" s="13" customFormat="1">
      <c r="A403" s="13"/>
      <c r="B403" s="233"/>
      <c r="C403" s="234"/>
      <c r="D403" s="228" t="s">
        <v>170</v>
      </c>
      <c r="E403" s="235" t="s">
        <v>28</v>
      </c>
      <c r="F403" s="236" t="s">
        <v>596</v>
      </c>
      <c r="G403" s="234"/>
      <c r="H403" s="237">
        <v>5.2210000000000001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170</v>
      </c>
      <c r="AU403" s="243" t="s">
        <v>83</v>
      </c>
      <c r="AV403" s="13" t="s">
        <v>83</v>
      </c>
      <c r="AW403" s="13" t="s">
        <v>35</v>
      </c>
      <c r="AX403" s="13" t="s">
        <v>74</v>
      </c>
      <c r="AY403" s="243" t="s">
        <v>156</v>
      </c>
    </row>
    <row r="404" s="15" customFormat="1">
      <c r="A404" s="15"/>
      <c r="B404" s="265"/>
      <c r="C404" s="266"/>
      <c r="D404" s="228" t="s">
        <v>170</v>
      </c>
      <c r="E404" s="267" t="s">
        <v>28</v>
      </c>
      <c r="F404" s="268" t="s">
        <v>597</v>
      </c>
      <c r="G404" s="266"/>
      <c r="H404" s="267" t="s">
        <v>28</v>
      </c>
      <c r="I404" s="269"/>
      <c r="J404" s="266"/>
      <c r="K404" s="266"/>
      <c r="L404" s="270"/>
      <c r="M404" s="271"/>
      <c r="N404" s="272"/>
      <c r="O404" s="272"/>
      <c r="P404" s="272"/>
      <c r="Q404" s="272"/>
      <c r="R404" s="272"/>
      <c r="S404" s="272"/>
      <c r="T404" s="27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4" t="s">
        <v>170</v>
      </c>
      <c r="AU404" s="274" t="s">
        <v>83</v>
      </c>
      <c r="AV404" s="15" t="s">
        <v>81</v>
      </c>
      <c r="AW404" s="15" t="s">
        <v>35</v>
      </c>
      <c r="AX404" s="15" t="s">
        <v>74</v>
      </c>
      <c r="AY404" s="274" t="s">
        <v>156</v>
      </c>
    </row>
    <row r="405" s="13" customFormat="1">
      <c r="A405" s="13"/>
      <c r="B405" s="233"/>
      <c r="C405" s="234"/>
      <c r="D405" s="228" t="s">
        <v>170</v>
      </c>
      <c r="E405" s="235" t="s">
        <v>28</v>
      </c>
      <c r="F405" s="236" t="s">
        <v>598</v>
      </c>
      <c r="G405" s="234"/>
      <c r="H405" s="237">
        <v>102.922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170</v>
      </c>
      <c r="AU405" s="243" t="s">
        <v>83</v>
      </c>
      <c r="AV405" s="13" t="s">
        <v>83</v>
      </c>
      <c r="AW405" s="13" t="s">
        <v>35</v>
      </c>
      <c r="AX405" s="13" t="s">
        <v>74</v>
      </c>
      <c r="AY405" s="243" t="s">
        <v>156</v>
      </c>
    </row>
    <row r="406" s="15" customFormat="1">
      <c r="A406" s="15"/>
      <c r="B406" s="265"/>
      <c r="C406" s="266"/>
      <c r="D406" s="228" t="s">
        <v>170</v>
      </c>
      <c r="E406" s="267" t="s">
        <v>28</v>
      </c>
      <c r="F406" s="268" t="s">
        <v>599</v>
      </c>
      <c r="G406" s="266"/>
      <c r="H406" s="267" t="s">
        <v>28</v>
      </c>
      <c r="I406" s="269"/>
      <c r="J406" s="266"/>
      <c r="K406" s="266"/>
      <c r="L406" s="270"/>
      <c r="M406" s="271"/>
      <c r="N406" s="272"/>
      <c r="O406" s="272"/>
      <c r="P406" s="272"/>
      <c r="Q406" s="272"/>
      <c r="R406" s="272"/>
      <c r="S406" s="272"/>
      <c r="T406" s="27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74" t="s">
        <v>170</v>
      </c>
      <c r="AU406" s="274" t="s">
        <v>83</v>
      </c>
      <c r="AV406" s="15" t="s">
        <v>81</v>
      </c>
      <c r="AW406" s="15" t="s">
        <v>35</v>
      </c>
      <c r="AX406" s="15" t="s">
        <v>74</v>
      </c>
      <c r="AY406" s="274" t="s">
        <v>156</v>
      </c>
    </row>
    <row r="407" s="13" customFormat="1">
      <c r="A407" s="13"/>
      <c r="B407" s="233"/>
      <c r="C407" s="234"/>
      <c r="D407" s="228" t="s">
        <v>170</v>
      </c>
      <c r="E407" s="235" t="s">
        <v>28</v>
      </c>
      <c r="F407" s="236" t="s">
        <v>600</v>
      </c>
      <c r="G407" s="234"/>
      <c r="H407" s="237">
        <v>36.57</v>
      </c>
      <c r="I407" s="238"/>
      <c r="J407" s="234"/>
      <c r="K407" s="234"/>
      <c r="L407" s="239"/>
      <c r="M407" s="240"/>
      <c r="N407" s="241"/>
      <c r="O407" s="241"/>
      <c r="P407" s="241"/>
      <c r="Q407" s="241"/>
      <c r="R407" s="241"/>
      <c r="S407" s="241"/>
      <c r="T407" s="24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3" t="s">
        <v>170</v>
      </c>
      <c r="AU407" s="243" t="s">
        <v>83</v>
      </c>
      <c r="AV407" s="13" t="s">
        <v>83</v>
      </c>
      <c r="AW407" s="13" t="s">
        <v>35</v>
      </c>
      <c r="AX407" s="13" t="s">
        <v>74</v>
      </c>
      <c r="AY407" s="243" t="s">
        <v>156</v>
      </c>
    </row>
    <row r="408" s="15" customFormat="1">
      <c r="A408" s="15"/>
      <c r="B408" s="265"/>
      <c r="C408" s="266"/>
      <c r="D408" s="228" t="s">
        <v>170</v>
      </c>
      <c r="E408" s="267" t="s">
        <v>28</v>
      </c>
      <c r="F408" s="268" t="s">
        <v>601</v>
      </c>
      <c r="G408" s="266"/>
      <c r="H408" s="267" t="s">
        <v>28</v>
      </c>
      <c r="I408" s="269"/>
      <c r="J408" s="266"/>
      <c r="K408" s="266"/>
      <c r="L408" s="270"/>
      <c r="M408" s="271"/>
      <c r="N408" s="272"/>
      <c r="O408" s="272"/>
      <c r="P408" s="272"/>
      <c r="Q408" s="272"/>
      <c r="R408" s="272"/>
      <c r="S408" s="272"/>
      <c r="T408" s="273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4" t="s">
        <v>170</v>
      </c>
      <c r="AU408" s="274" t="s">
        <v>83</v>
      </c>
      <c r="AV408" s="15" t="s">
        <v>81</v>
      </c>
      <c r="AW408" s="15" t="s">
        <v>35</v>
      </c>
      <c r="AX408" s="15" t="s">
        <v>74</v>
      </c>
      <c r="AY408" s="274" t="s">
        <v>156</v>
      </c>
    </row>
    <row r="409" s="13" customFormat="1">
      <c r="A409" s="13"/>
      <c r="B409" s="233"/>
      <c r="C409" s="234"/>
      <c r="D409" s="228" t="s">
        <v>170</v>
      </c>
      <c r="E409" s="235" t="s">
        <v>28</v>
      </c>
      <c r="F409" s="236" t="s">
        <v>602</v>
      </c>
      <c r="G409" s="234"/>
      <c r="H409" s="237">
        <v>96.156999999999996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170</v>
      </c>
      <c r="AU409" s="243" t="s">
        <v>83</v>
      </c>
      <c r="AV409" s="13" t="s">
        <v>83</v>
      </c>
      <c r="AW409" s="13" t="s">
        <v>35</v>
      </c>
      <c r="AX409" s="13" t="s">
        <v>74</v>
      </c>
      <c r="AY409" s="243" t="s">
        <v>156</v>
      </c>
    </row>
    <row r="410" s="15" customFormat="1">
      <c r="A410" s="15"/>
      <c r="B410" s="265"/>
      <c r="C410" s="266"/>
      <c r="D410" s="228" t="s">
        <v>170</v>
      </c>
      <c r="E410" s="267" t="s">
        <v>28</v>
      </c>
      <c r="F410" s="268" t="s">
        <v>603</v>
      </c>
      <c r="G410" s="266"/>
      <c r="H410" s="267" t="s">
        <v>28</v>
      </c>
      <c r="I410" s="269"/>
      <c r="J410" s="266"/>
      <c r="K410" s="266"/>
      <c r="L410" s="270"/>
      <c r="M410" s="271"/>
      <c r="N410" s="272"/>
      <c r="O410" s="272"/>
      <c r="P410" s="272"/>
      <c r="Q410" s="272"/>
      <c r="R410" s="272"/>
      <c r="S410" s="272"/>
      <c r="T410" s="27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4" t="s">
        <v>170</v>
      </c>
      <c r="AU410" s="274" t="s">
        <v>83</v>
      </c>
      <c r="AV410" s="15" t="s">
        <v>81</v>
      </c>
      <c r="AW410" s="15" t="s">
        <v>35</v>
      </c>
      <c r="AX410" s="15" t="s">
        <v>74</v>
      </c>
      <c r="AY410" s="274" t="s">
        <v>156</v>
      </c>
    </row>
    <row r="411" s="13" customFormat="1">
      <c r="A411" s="13"/>
      <c r="B411" s="233"/>
      <c r="C411" s="234"/>
      <c r="D411" s="228" t="s">
        <v>170</v>
      </c>
      <c r="E411" s="235" t="s">
        <v>28</v>
      </c>
      <c r="F411" s="236" t="s">
        <v>604</v>
      </c>
      <c r="G411" s="234"/>
      <c r="H411" s="237">
        <v>53.118000000000002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170</v>
      </c>
      <c r="AU411" s="243" t="s">
        <v>83</v>
      </c>
      <c r="AV411" s="13" t="s">
        <v>83</v>
      </c>
      <c r="AW411" s="13" t="s">
        <v>35</v>
      </c>
      <c r="AX411" s="13" t="s">
        <v>74</v>
      </c>
      <c r="AY411" s="243" t="s">
        <v>156</v>
      </c>
    </row>
    <row r="412" s="15" customFormat="1">
      <c r="A412" s="15"/>
      <c r="B412" s="265"/>
      <c r="C412" s="266"/>
      <c r="D412" s="228" t="s">
        <v>170</v>
      </c>
      <c r="E412" s="267" t="s">
        <v>28</v>
      </c>
      <c r="F412" s="268" t="s">
        <v>605</v>
      </c>
      <c r="G412" s="266"/>
      <c r="H412" s="267" t="s">
        <v>28</v>
      </c>
      <c r="I412" s="269"/>
      <c r="J412" s="266"/>
      <c r="K412" s="266"/>
      <c r="L412" s="270"/>
      <c r="M412" s="271"/>
      <c r="N412" s="272"/>
      <c r="O412" s="272"/>
      <c r="P412" s="272"/>
      <c r="Q412" s="272"/>
      <c r="R412" s="272"/>
      <c r="S412" s="272"/>
      <c r="T412" s="273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4" t="s">
        <v>170</v>
      </c>
      <c r="AU412" s="274" t="s">
        <v>83</v>
      </c>
      <c r="AV412" s="15" t="s">
        <v>81</v>
      </c>
      <c r="AW412" s="15" t="s">
        <v>35</v>
      </c>
      <c r="AX412" s="15" t="s">
        <v>74</v>
      </c>
      <c r="AY412" s="274" t="s">
        <v>156</v>
      </c>
    </row>
    <row r="413" s="13" customFormat="1">
      <c r="A413" s="13"/>
      <c r="B413" s="233"/>
      <c r="C413" s="234"/>
      <c r="D413" s="228" t="s">
        <v>170</v>
      </c>
      <c r="E413" s="235" t="s">
        <v>28</v>
      </c>
      <c r="F413" s="236" t="s">
        <v>606</v>
      </c>
      <c r="G413" s="234"/>
      <c r="H413" s="237">
        <v>28.602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170</v>
      </c>
      <c r="AU413" s="243" t="s">
        <v>83</v>
      </c>
      <c r="AV413" s="13" t="s">
        <v>83</v>
      </c>
      <c r="AW413" s="13" t="s">
        <v>35</v>
      </c>
      <c r="AX413" s="13" t="s">
        <v>74</v>
      </c>
      <c r="AY413" s="243" t="s">
        <v>156</v>
      </c>
    </row>
    <row r="414" s="15" customFormat="1">
      <c r="A414" s="15"/>
      <c r="B414" s="265"/>
      <c r="C414" s="266"/>
      <c r="D414" s="228" t="s">
        <v>170</v>
      </c>
      <c r="E414" s="267" t="s">
        <v>28</v>
      </c>
      <c r="F414" s="268" t="s">
        <v>607</v>
      </c>
      <c r="G414" s="266"/>
      <c r="H414" s="267" t="s">
        <v>28</v>
      </c>
      <c r="I414" s="269"/>
      <c r="J414" s="266"/>
      <c r="K414" s="266"/>
      <c r="L414" s="270"/>
      <c r="M414" s="271"/>
      <c r="N414" s="272"/>
      <c r="O414" s="272"/>
      <c r="P414" s="272"/>
      <c r="Q414" s="272"/>
      <c r="R414" s="272"/>
      <c r="S414" s="272"/>
      <c r="T414" s="27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4" t="s">
        <v>170</v>
      </c>
      <c r="AU414" s="274" t="s">
        <v>83</v>
      </c>
      <c r="AV414" s="15" t="s">
        <v>81</v>
      </c>
      <c r="AW414" s="15" t="s">
        <v>35</v>
      </c>
      <c r="AX414" s="15" t="s">
        <v>74</v>
      </c>
      <c r="AY414" s="274" t="s">
        <v>156</v>
      </c>
    </row>
    <row r="415" s="13" customFormat="1">
      <c r="A415" s="13"/>
      <c r="B415" s="233"/>
      <c r="C415" s="234"/>
      <c r="D415" s="228" t="s">
        <v>170</v>
      </c>
      <c r="E415" s="235" t="s">
        <v>28</v>
      </c>
      <c r="F415" s="236" t="s">
        <v>608</v>
      </c>
      <c r="G415" s="234"/>
      <c r="H415" s="237">
        <v>49.939999999999998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170</v>
      </c>
      <c r="AU415" s="243" t="s">
        <v>83</v>
      </c>
      <c r="AV415" s="13" t="s">
        <v>83</v>
      </c>
      <c r="AW415" s="13" t="s">
        <v>35</v>
      </c>
      <c r="AX415" s="13" t="s">
        <v>74</v>
      </c>
      <c r="AY415" s="243" t="s">
        <v>156</v>
      </c>
    </row>
    <row r="416" s="15" customFormat="1">
      <c r="A416" s="15"/>
      <c r="B416" s="265"/>
      <c r="C416" s="266"/>
      <c r="D416" s="228" t="s">
        <v>170</v>
      </c>
      <c r="E416" s="267" t="s">
        <v>28</v>
      </c>
      <c r="F416" s="268" t="s">
        <v>609</v>
      </c>
      <c r="G416" s="266"/>
      <c r="H416" s="267" t="s">
        <v>28</v>
      </c>
      <c r="I416" s="269"/>
      <c r="J416" s="266"/>
      <c r="K416" s="266"/>
      <c r="L416" s="270"/>
      <c r="M416" s="271"/>
      <c r="N416" s="272"/>
      <c r="O416" s="272"/>
      <c r="P416" s="272"/>
      <c r="Q416" s="272"/>
      <c r="R416" s="272"/>
      <c r="S416" s="272"/>
      <c r="T416" s="27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4" t="s">
        <v>170</v>
      </c>
      <c r="AU416" s="274" t="s">
        <v>83</v>
      </c>
      <c r="AV416" s="15" t="s">
        <v>81</v>
      </c>
      <c r="AW416" s="15" t="s">
        <v>35</v>
      </c>
      <c r="AX416" s="15" t="s">
        <v>74</v>
      </c>
      <c r="AY416" s="274" t="s">
        <v>156</v>
      </c>
    </row>
    <row r="417" s="13" customFormat="1">
      <c r="A417" s="13"/>
      <c r="B417" s="233"/>
      <c r="C417" s="234"/>
      <c r="D417" s="228" t="s">
        <v>170</v>
      </c>
      <c r="E417" s="235" t="s">
        <v>28</v>
      </c>
      <c r="F417" s="236" t="s">
        <v>610</v>
      </c>
      <c r="G417" s="234"/>
      <c r="H417" s="237">
        <v>79.813000000000002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170</v>
      </c>
      <c r="AU417" s="243" t="s">
        <v>83</v>
      </c>
      <c r="AV417" s="13" t="s">
        <v>83</v>
      </c>
      <c r="AW417" s="13" t="s">
        <v>35</v>
      </c>
      <c r="AX417" s="13" t="s">
        <v>74</v>
      </c>
      <c r="AY417" s="243" t="s">
        <v>156</v>
      </c>
    </row>
    <row r="418" s="15" customFormat="1">
      <c r="A418" s="15"/>
      <c r="B418" s="265"/>
      <c r="C418" s="266"/>
      <c r="D418" s="228" t="s">
        <v>170</v>
      </c>
      <c r="E418" s="267" t="s">
        <v>28</v>
      </c>
      <c r="F418" s="268" t="s">
        <v>611</v>
      </c>
      <c r="G418" s="266"/>
      <c r="H418" s="267" t="s">
        <v>28</v>
      </c>
      <c r="I418" s="269"/>
      <c r="J418" s="266"/>
      <c r="K418" s="266"/>
      <c r="L418" s="270"/>
      <c r="M418" s="271"/>
      <c r="N418" s="272"/>
      <c r="O418" s="272"/>
      <c r="P418" s="272"/>
      <c r="Q418" s="272"/>
      <c r="R418" s="272"/>
      <c r="S418" s="272"/>
      <c r="T418" s="27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4" t="s">
        <v>170</v>
      </c>
      <c r="AU418" s="274" t="s">
        <v>83</v>
      </c>
      <c r="AV418" s="15" t="s">
        <v>81</v>
      </c>
      <c r="AW418" s="15" t="s">
        <v>35</v>
      </c>
      <c r="AX418" s="15" t="s">
        <v>74</v>
      </c>
      <c r="AY418" s="274" t="s">
        <v>156</v>
      </c>
    </row>
    <row r="419" s="13" customFormat="1">
      <c r="A419" s="13"/>
      <c r="B419" s="233"/>
      <c r="C419" s="234"/>
      <c r="D419" s="228" t="s">
        <v>170</v>
      </c>
      <c r="E419" s="235" t="s">
        <v>28</v>
      </c>
      <c r="F419" s="236" t="s">
        <v>612</v>
      </c>
      <c r="G419" s="234"/>
      <c r="H419" s="237">
        <v>27.013000000000002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170</v>
      </c>
      <c r="AU419" s="243" t="s">
        <v>83</v>
      </c>
      <c r="AV419" s="13" t="s">
        <v>83</v>
      </c>
      <c r="AW419" s="13" t="s">
        <v>35</v>
      </c>
      <c r="AX419" s="13" t="s">
        <v>74</v>
      </c>
      <c r="AY419" s="243" t="s">
        <v>156</v>
      </c>
    </row>
    <row r="420" s="15" customFormat="1">
      <c r="A420" s="15"/>
      <c r="B420" s="265"/>
      <c r="C420" s="266"/>
      <c r="D420" s="228" t="s">
        <v>170</v>
      </c>
      <c r="E420" s="267" t="s">
        <v>28</v>
      </c>
      <c r="F420" s="268" t="s">
        <v>613</v>
      </c>
      <c r="G420" s="266"/>
      <c r="H420" s="267" t="s">
        <v>28</v>
      </c>
      <c r="I420" s="269"/>
      <c r="J420" s="266"/>
      <c r="K420" s="266"/>
      <c r="L420" s="270"/>
      <c r="M420" s="271"/>
      <c r="N420" s="272"/>
      <c r="O420" s="272"/>
      <c r="P420" s="272"/>
      <c r="Q420" s="272"/>
      <c r="R420" s="272"/>
      <c r="S420" s="272"/>
      <c r="T420" s="273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4" t="s">
        <v>170</v>
      </c>
      <c r="AU420" s="274" t="s">
        <v>83</v>
      </c>
      <c r="AV420" s="15" t="s">
        <v>81</v>
      </c>
      <c r="AW420" s="15" t="s">
        <v>35</v>
      </c>
      <c r="AX420" s="15" t="s">
        <v>74</v>
      </c>
      <c r="AY420" s="274" t="s">
        <v>156</v>
      </c>
    </row>
    <row r="421" s="13" customFormat="1">
      <c r="A421" s="13"/>
      <c r="B421" s="233"/>
      <c r="C421" s="234"/>
      <c r="D421" s="228" t="s">
        <v>170</v>
      </c>
      <c r="E421" s="235" t="s">
        <v>28</v>
      </c>
      <c r="F421" s="236" t="s">
        <v>614</v>
      </c>
      <c r="G421" s="234"/>
      <c r="H421" s="237">
        <v>26.196000000000002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170</v>
      </c>
      <c r="AU421" s="243" t="s">
        <v>83</v>
      </c>
      <c r="AV421" s="13" t="s">
        <v>83</v>
      </c>
      <c r="AW421" s="13" t="s">
        <v>35</v>
      </c>
      <c r="AX421" s="13" t="s">
        <v>74</v>
      </c>
      <c r="AY421" s="243" t="s">
        <v>156</v>
      </c>
    </row>
    <row r="422" s="15" customFormat="1">
      <c r="A422" s="15"/>
      <c r="B422" s="265"/>
      <c r="C422" s="266"/>
      <c r="D422" s="228" t="s">
        <v>170</v>
      </c>
      <c r="E422" s="267" t="s">
        <v>28</v>
      </c>
      <c r="F422" s="268" t="s">
        <v>615</v>
      </c>
      <c r="G422" s="266"/>
      <c r="H422" s="267" t="s">
        <v>28</v>
      </c>
      <c r="I422" s="269"/>
      <c r="J422" s="266"/>
      <c r="K422" s="266"/>
      <c r="L422" s="270"/>
      <c r="M422" s="271"/>
      <c r="N422" s="272"/>
      <c r="O422" s="272"/>
      <c r="P422" s="272"/>
      <c r="Q422" s="272"/>
      <c r="R422" s="272"/>
      <c r="S422" s="272"/>
      <c r="T422" s="273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4" t="s">
        <v>170</v>
      </c>
      <c r="AU422" s="274" t="s">
        <v>83</v>
      </c>
      <c r="AV422" s="15" t="s">
        <v>81</v>
      </c>
      <c r="AW422" s="15" t="s">
        <v>35</v>
      </c>
      <c r="AX422" s="15" t="s">
        <v>74</v>
      </c>
      <c r="AY422" s="274" t="s">
        <v>156</v>
      </c>
    </row>
    <row r="423" s="13" customFormat="1">
      <c r="A423" s="13"/>
      <c r="B423" s="233"/>
      <c r="C423" s="234"/>
      <c r="D423" s="228" t="s">
        <v>170</v>
      </c>
      <c r="E423" s="235" t="s">
        <v>28</v>
      </c>
      <c r="F423" s="236" t="s">
        <v>616</v>
      </c>
      <c r="G423" s="234"/>
      <c r="H423" s="237">
        <v>25.242000000000001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170</v>
      </c>
      <c r="AU423" s="243" t="s">
        <v>83</v>
      </c>
      <c r="AV423" s="13" t="s">
        <v>83</v>
      </c>
      <c r="AW423" s="13" t="s">
        <v>35</v>
      </c>
      <c r="AX423" s="13" t="s">
        <v>74</v>
      </c>
      <c r="AY423" s="243" t="s">
        <v>156</v>
      </c>
    </row>
    <row r="424" s="15" customFormat="1">
      <c r="A424" s="15"/>
      <c r="B424" s="265"/>
      <c r="C424" s="266"/>
      <c r="D424" s="228" t="s">
        <v>170</v>
      </c>
      <c r="E424" s="267" t="s">
        <v>28</v>
      </c>
      <c r="F424" s="268" t="s">
        <v>617</v>
      </c>
      <c r="G424" s="266"/>
      <c r="H424" s="267" t="s">
        <v>28</v>
      </c>
      <c r="I424" s="269"/>
      <c r="J424" s="266"/>
      <c r="K424" s="266"/>
      <c r="L424" s="270"/>
      <c r="M424" s="271"/>
      <c r="N424" s="272"/>
      <c r="O424" s="272"/>
      <c r="P424" s="272"/>
      <c r="Q424" s="272"/>
      <c r="R424" s="272"/>
      <c r="S424" s="272"/>
      <c r="T424" s="273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4" t="s">
        <v>170</v>
      </c>
      <c r="AU424" s="274" t="s">
        <v>83</v>
      </c>
      <c r="AV424" s="15" t="s">
        <v>81</v>
      </c>
      <c r="AW424" s="15" t="s">
        <v>35</v>
      </c>
      <c r="AX424" s="15" t="s">
        <v>74</v>
      </c>
      <c r="AY424" s="274" t="s">
        <v>156</v>
      </c>
    </row>
    <row r="425" s="13" customFormat="1">
      <c r="A425" s="13"/>
      <c r="B425" s="233"/>
      <c r="C425" s="234"/>
      <c r="D425" s="228" t="s">
        <v>170</v>
      </c>
      <c r="E425" s="235" t="s">
        <v>28</v>
      </c>
      <c r="F425" s="236" t="s">
        <v>618</v>
      </c>
      <c r="G425" s="234"/>
      <c r="H425" s="237">
        <v>45.649999999999999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170</v>
      </c>
      <c r="AU425" s="243" t="s">
        <v>83</v>
      </c>
      <c r="AV425" s="13" t="s">
        <v>83</v>
      </c>
      <c r="AW425" s="13" t="s">
        <v>35</v>
      </c>
      <c r="AX425" s="13" t="s">
        <v>74</v>
      </c>
      <c r="AY425" s="243" t="s">
        <v>156</v>
      </c>
    </row>
    <row r="426" s="15" customFormat="1">
      <c r="A426" s="15"/>
      <c r="B426" s="265"/>
      <c r="C426" s="266"/>
      <c r="D426" s="228" t="s">
        <v>170</v>
      </c>
      <c r="E426" s="267" t="s">
        <v>28</v>
      </c>
      <c r="F426" s="268" t="s">
        <v>619</v>
      </c>
      <c r="G426" s="266"/>
      <c r="H426" s="267" t="s">
        <v>28</v>
      </c>
      <c r="I426" s="269"/>
      <c r="J426" s="266"/>
      <c r="K426" s="266"/>
      <c r="L426" s="270"/>
      <c r="M426" s="271"/>
      <c r="N426" s="272"/>
      <c r="O426" s="272"/>
      <c r="P426" s="272"/>
      <c r="Q426" s="272"/>
      <c r="R426" s="272"/>
      <c r="S426" s="272"/>
      <c r="T426" s="273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74" t="s">
        <v>170</v>
      </c>
      <c r="AU426" s="274" t="s">
        <v>83</v>
      </c>
      <c r="AV426" s="15" t="s">
        <v>81</v>
      </c>
      <c r="AW426" s="15" t="s">
        <v>35</v>
      </c>
      <c r="AX426" s="15" t="s">
        <v>74</v>
      </c>
      <c r="AY426" s="274" t="s">
        <v>156</v>
      </c>
    </row>
    <row r="427" s="13" customFormat="1">
      <c r="A427" s="13"/>
      <c r="B427" s="233"/>
      <c r="C427" s="234"/>
      <c r="D427" s="228" t="s">
        <v>170</v>
      </c>
      <c r="E427" s="235" t="s">
        <v>28</v>
      </c>
      <c r="F427" s="236" t="s">
        <v>618</v>
      </c>
      <c r="G427" s="234"/>
      <c r="H427" s="237">
        <v>45.649999999999999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170</v>
      </c>
      <c r="AU427" s="243" t="s">
        <v>83</v>
      </c>
      <c r="AV427" s="13" t="s">
        <v>83</v>
      </c>
      <c r="AW427" s="13" t="s">
        <v>35</v>
      </c>
      <c r="AX427" s="13" t="s">
        <v>74</v>
      </c>
      <c r="AY427" s="243" t="s">
        <v>156</v>
      </c>
    </row>
    <row r="428" s="15" customFormat="1">
      <c r="A428" s="15"/>
      <c r="B428" s="265"/>
      <c r="C428" s="266"/>
      <c r="D428" s="228" t="s">
        <v>170</v>
      </c>
      <c r="E428" s="267" t="s">
        <v>28</v>
      </c>
      <c r="F428" s="268" t="s">
        <v>620</v>
      </c>
      <c r="G428" s="266"/>
      <c r="H428" s="267" t="s">
        <v>28</v>
      </c>
      <c r="I428" s="269"/>
      <c r="J428" s="266"/>
      <c r="K428" s="266"/>
      <c r="L428" s="270"/>
      <c r="M428" s="271"/>
      <c r="N428" s="272"/>
      <c r="O428" s="272"/>
      <c r="P428" s="272"/>
      <c r="Q428" s="272"/>
      <c r="R428" s="272"/>
      <c r="S428" s="272"/>
      <c r="T428" s="273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4" t="s">
        <v>170</v>
      </c>
      <c r="AU428" s="274" t="s">
        <v>83</v>
      </c>
      <c r="AV428" s="15" t="s">
        <v>81</v>
      </c>
      <c r="AW428" s="15" t="s">
        <v>35</v>
      </c>
      <c r="AX428" s="15" t="s">
        <v>74</v>
      </c>
      <c r="AY428" s="274" t="s">
        <v>156</v>
      </c>
    </row>
    <row r="429" s="13" customFormat="1">
      <c r="A429" s="13"/>
      <c r="B429" s="233"/>
      <c r="C429" s="234"/>
      <c r="D429" s="228" t="s">
        <v>170</v>
      </c>
      <c r="E429" s="235" t="s">
        <v>28</v>
      </c>
      <c r="F429" s="236" t="s">
        <v>621</v>
      </c>
      <c r="G429" s="234"/>
      <c r="H429" s="237">
        <v>25.084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170</v>
      </c>
      <c r="AU429" s="243" t="s">
        <v>83</v>
      </c>
      <c r="AV429" s="13" t="s">
        <v>83</v>
      </c>
      <c r="AW429" s="13" t="s">
        <v>35</v>
      </c>
      <c r="AX429" s="13" t="s">
        <v>74</v>
      </c>
      <c r="AY429" s="243" t="s">
        <v>156</v>
      </c>
    </row>
    <row r="430" s="15" customFormat="1">
      <c r="A430" s="15"/>
      <c r="B430" s="265"/>
      <c r="C430" s="266"/>
      <c r="D430" s="228" t="s">
        <v>170</v>
      </c>
      <c r="E430" s="267" t="s">
        <v>28</v>
      </c>
      <c r="F430" s="268" t="s">
        <v>622</v>
      </c>
      <c r="G430" s="266"/>
      <c r="H430" s="267" t="s">
        <v>28</v>
      </c>
      <c r="I430" s="269"/>
      <c r="J430" s="266"/>
      <c r="K430" s="266"/>
      <c r="L430" s="270"/>
      <c r="M430" s="271"/>
      <c r="N430" s="272"/>
      <c r="O430" s="272"/>
      <c r="P430" s="272"/>
      <c r="Q430" s="272"/>
      <c r="R430" s="272"/>
      <c r="S430" s="272"/>
      <c r="T430" s="273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74" t="s">
        <v>170</v>
      </c>
      <c r="AU430" s="274" t="s">
        <v>83</v>
      </c>
      <c r="AV430" s="15" t="s">
        <v>81</v>
      </c>
      <c r="AW430" s="15" t="s">
        <v>35</v>
      </c>
      <c r="AX430" s="15" t="s">
        <v>74</v>
      </c>
      <c r="AY430" s="274" t="s">
        <v>156</v>
      </c>
    </row>
    <row r="431" s="13" customFormat="1">
      <c r="A431" s="13"/>
      <c r="B431" s="233"/>
      <c r="C431" s="234"/>
      <c r="D431" s="228" t="s">
        <v>170</v>
      </c>
      <c r="E431" s="235" t="s">
        <v>28</v>
      </c>
      <c r="F431" s="236" t="s">
        <v>623</v>
      </c>
      <c r="G431" s="234"/>
      <c r="H431" s="237">
        <v>84.290000000000006</v>
      </c>
      <c r="I431" s="238"/>
      <c r="J431" s="234"/>
      <c r="K431" s="234"/>
      <c r="L431" s="239"/>
      <c r="M431" s="240"/>
      <c r="N431" s="241"/>
      <c r="O431" s="241"/>
      <c r="P431" s="241"/>
      <c r="Q431" s="241"/>
      <c r="R431" s="241"/>
      <c r="S431" s="241"/>
      <c r="T431" s="242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3" t="s">
        <v>170</v>
      </c>
      <c r="AU431" s="243" t="s">
        <v>83</v>
      </c>
      <c r="AV431" s="13" t="s">
        <v>83</v>
      </c>
      <c r="AW431" s="13" t="s">
        <v>35</v>
      </c>
      <c r="AX431" s="13" t="s">
        <v>74</v>
      </c>
      <c r="AY431" s="243" t="s">
        <v>156</v>
      </c>
    </row>
    <row r="432" s="15" customFormat="1">
      <c r="A432" s="15"/>
      <c r="B432" s="265"/>
      <c r="C432" s="266"/>
      <c r="D432" s="228" t="s">
        <v>170</v>
      </c>
      <c r="E432" s="267" t="s">
        <v>28</v>
      </c>
      <c r="F432" s="268" t="s">
        <v>624</v>
      </c>
      <c r="G432" s="266"/>
      <c r="H432" s="267" t="s">
        <v>28</v>
      </c>
      <c r="I432" s="269"/>
      <c r="J432" s="266"/>
      <c r="K432" s="266"/>
      <c r="L432" s="270"/>
      <c r="M432" s="271"/>
      <c r="N432" s="272"/>
      <c r="O432" s="272"/>
      <c r="P432" s="272"/>
      <c r="Q432" s="272"/>
      <c r="R432" s="272"/>
      <c r="S432" s="272"/>
      <c r="T432" s="273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4" t="s">
        <v>170</v>
      </c>
      <c r="AU432" s="274" t="s">
        <v>83</v>
      </c>
      <c r="AV432" s="15" t="s">
        <v>81</v>
      </c>
      <c r="AW432" s="15" t="s">
        <v>35</v>
      </c>
      <c r="AX432" s="15" t="s">
        <v>74</v>
      </c>
      <c r="AY432" s="274" t="s">
        <v>156</v>
      </c>
    </row>
    <row r="433" s="13" customFormat="1">
      <c r="A433" s="13"/>
      <c r="B433" s="233"/>
      <c r="C433" s="234"/>
      <c r="D433" s="228" t="s">
        <v>170</v>
      </c>
      <c r="E433" s="235" t="s">
        <v>28</v>
      </c>
      <c r="F433" s="236" t="s">
        <v>625</v>
      </c>
      <c r="G433" s="234"/>
      <c r="H433" s="237">
        <v>244.61500000000001</v>
      </c>
      <c r="I433" s="238"/>
      <c r="J433" s="234"/>
      <c r="K433" s="234"/>
      <c r="L433" s="239"/>
      <c r="M433" s="240"/>
      <c r="N433" s="241"/>
      <c r="O433" s="241"/>
      <c r="P433" s="241"/>
      <c r="Q433" s="241"/>
      <c r="R433" s="241"/>
      <c r="S433" s="241"/>
      <c r="T433" s="242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3" t="s">
        <v>170</v>
      </c>
      <c r="AU433" s="243" t="s">
        <v>83</v>
      </c>
      <c r="AV433" s="13" t="s">
        <v>83</v>
      </c>
      <c r="AW433" s="13" t="s">
        <v>35</v>
      </c>
      <c r="AX433" s="13" t="s">
        <v>74</v>
      </c>
      <c r="AY433" s="243" t="s">
        <v>156</v>
      </c>
    </row>
    <row r="434" s="15" customFormat="1">
      <c r="A434" s="15"/>
      <c r="B434" s="265"/>
      <c r="C434" s="266"/>
      <c r="D434" s="228" t="s">
        <v>170</v>
      </c>
      <c r="E434" s="267" t="s">
        <v>28</v>
      </c>
      <c r="F434" s="268" t="s">
        <v>626</v>
      </c>
      <c r="G434" s="266"/>
      <c r="H434" s="267" t="s">
        <v>28</v>
      </c>
      <c r="I434" s="269"/>
      <c r="J434" s="266"/>
      <c r="K434" s="266"/>
      <c r="L434" s="270"/>
      <c r="M434" s="271"/>
      <c r="N434" s="272"/>
      <c r="O434" s="272"/>
      <c r="P434" s="272"/>
      <c r="Q434" s="272"/>
      <c r="R434" s="272"/>
      <c r="S434" s="272"/>
      <c r="T434" s="273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4" t="s">
        <v>170</v>
      </c>
      <c r="AU434" s="274" t="s">
        <v>83</v>
      </c>
      <c r="AV434" s="15" t="s">
        <v>81</v>
      </c>
      <c r="AW434" s="15" t="s">
        <v>35</v>
      </c>
      <c r="AX434" s="15" t="s">
        <v>74</v>
      </c>
      <c r="AY434" s="274" t="s">
        <v>156</v>
      </c>
    </row>
    <row r="435" s="13" customFormat="1">
      <c r="A435" s="13"/>
      <c r="B435" s="233"/>
      <c r="C435" s="234"/>
      <c r="D435" s="228" t="s">
        <v>170</v>
      </c>
      <c r="E435" s="235" t="s">
        <v>28</v>
      </c>
      <c r="F435" s="236" t="s">
        <v>627</v>
      </c>
      <c r="G435" s="234"/>
      <c r="H435" s="237">
        <v>30.236000000000001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170</v>
      </c>
      <c r="AU435" s="243" t="s">
        <v>83</v>
      </c>
      <c r="AV435" s="13" t="s">
        <v>83</v>
      </c>
      <c r="AW435" s="13" t="s">
        <v>35</v>
      </c>
      <c r="AX435" s="13" t="s">
        <v>74</v>
      </c>
      <c r="AY435" s="243" t="s">
        <v>156</v>
      </c>
    </row>
    <row r="436" s="15" customFormat="1">
      <c r="A436" s="15"/>
      <c r="B436" s="265"/>
      <c r="C436" s="266"/>
      <c r="D436" s="228" t="s">
        <v>170</v>
      </c>
      <c r="E436" s="267" t="s">
        <v>28</v>
      </c>
      <c r="F436" s="268" t="s">
        <v>628</v>
      </c>
      <c r="G436" s="266"/>
      <c r="H436" s="267" t="s">
        <v>28</v>
      </c>
      <c r="I436" s="269"/>
      <c r="J436" s="266"/>
      <c r="K436" s="266"/>
      <c r="L436" s="270"/>
      <c r="M436" s="271"/>
      <c r="N436" s="272"/>
      <c r="O436" s="272"/>
      <c r="P436" s="272"/>
      <c r="Q436" s="272"/>
      <c r="R436" s="272"/>
      <c r="S436" s="272"/>
      <c r="T436" s="273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74" t="s">
        <v>170</v>
      </c>
      <c r="AU436" s="274" t="s">
        <v>83</v>
      </c>
      <c r="AV436" s="15" t="s">
        <v>81</v>
      </c>
      <c r="AW436" s="15" t="s">
        <v>35</v>
      </c>
      <c r="AX436" s="15" t="s">
        <v>74</v>
      </c>
      <c r="AY436" s="274" t="s">
        <v>156</v>
      </c>
    </row>
    <row r="437" s="13" customFormat="1">
      <c r="A437" s="13"/>
      <c r="B437" s="233"/>
      <c r="C437" s="234"/>
      <c r="D437" s="228" t="s">
        <v>170</v>
      </c>
      <c r="E437" s="235" t="s">
        <v>28</v>
      </c>
      <c r="F437" s="236" t="s">
        <v>627</v>
      </c>
      <c r="G437" s="234"/>
      <c r="H437" s="237">
        <v>30.236000000000001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170</v>
      </c>
      <c r="AU437" s="243" t="s">
        <v>83</v>
      </c>
      <c r="AV437" s="13" t="s">
        <v>83</v>
      </c>
      <c r="AW437" s="13" t="s">
        <v>35</v>
      </c>
      <c r="AX437" s="13" t="s">
        <v>74</v>
      </c>
      <c r="AY437" s="243" t="s">
        <v>156</v>
      </c>
    </row>
    <row r="438" s="15" customFormat="1">
      <c r="A438" s="15"/>
      <c r="B438" s="265"/>
      <c r="C438" s="266"/>
      <c r="D438" s="228" t="s">
        <v>170</v>
      </c>
      <c r="E438" s="267" t="s">
        <v>28</v>
      </c>
      <c r="F438" s="268" t="s">
        <v>629</v>
      </c>
      <c r="G438" s="266"/>
      <c r="H438" s="267" t="s">
        <v>28</v>
      </c>
      <c r="I438" s="269"/>
      <c r="J438" s="266"/>
      <c r="K438" s="266"/>
      <c r="L438" s="270"/>
      <c r="M438" s="271"/>
      <c r="N438" s="272"/>
      <c r="O438" s="272"/>
      <c r="P438" s="272"/>
      <c r="Q438" s="272"/>
      <c r="R438" s="272"/>
      <c r="S438" s="272"/>
      <c r="T438" s="273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74" t="s">
        <v>170</v>
      </c>
      <c r="AU438" s="274" t="s">
        <v>83</v>
      </c>
      <c r="AV438" s="15" t="s">
        <v>81</v>
      </c>
      <c r="AW438" s="15" t="s">
        <v>35</v>
      </c>
      <c r="AX438" s="15" t="s">
        <v>74</v>
      </c>
      <c r="AY438" s="274" t="s">
        <v>156</v>
      </c>
    </row>
    <row r="439" s="13" customFormat="1">
      <c r="A439" s="13"/>
      <c r="B439" s="233"/>
      <c r="C439" s="234"/>
      <c r="D439" s="228" t="s">
        <v>170</v>
      </c>
      <c r="E439" s="235" t="s">
        <v>28</v>
      </c>
      <c r="F439" s="236" t="s">
        <v>630</v>
      </c>
      <c r="G439" s="234"/>
      <c r="H439" s="237">
        <v>37.908999999999999</v>
      </c>
      <c r="I439" s="238"/>
      <c r="J439" s="234"/>
      <c r="K439" s="234"/>
      <c r="L439" s="239"/>
      <c r="M439" s="240"/>
      <c r="N439" s="241"/>
      <c r="O439" s="241"/>
      <c r="P439" s="241"/>
      <c r="Q439" s="241"/>
      <c r="R439" s="241"/>
      <c r="S439" s="241"/>
      <c r="T439" s="242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3" t="s">
        <v>170</v>
      </c>
      <c r="AU439" s="243" t="s">
        <v>83</v>
      </c>
      <c r="AV439" s="13" t="s">
        <v>83</v>
      </c>
      <c r="AW439" s="13" t="s">
        <v>35</v>
      </c>
      <c r="AX439" s="13" t="s">
        <v>74</v>
      </c>
      <c r="AY439" s="243" t="s">
        <v>156</v>
      </c>
    </row>
    <row r="440" s="15" customFormat="1">
      <c r="A440" s="15"/>
      <c r="B440" s="265"/>
      <c r="C440" s="266"/>
      <c r="D440" s="228" t="s">
        <v>170</v>
      </c>
      <c r="E440" s="267" t="s">
        <v>28</v>
      </c>
      <c r="F440" s="268" t="s">
        <v>631</v>
      </c>
      <c r="G440" s="266"/>
      <c r="H440" s="267" t="s">
        <v>28</v>
      </c>
      <c r="I440" s="269"/>
      <c r="J440" s="266"/>
      <c r="K440" s="266"/>
      <c r="L440" s="270"/>
      <c r="M440" s="271"/>
      <c r="N440" s="272"/>
      <c r="O440" s="272"/>
      <c r="P440" s="272"/>
      <c r="Q440" s="272"/>
      <c r="R440" s="272"/>
      <c r="S440" s="272"/>
      <c r="T440" s="273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4" t="s">
        <v>170</v>
      </c>
      <c r="AU440" s="274" t="s">
        <v>83</v>
      </c>
      <c r="AV440" s="15" t="s">
        <v>81</v>
      </c>
      <c r="AW440" s="15" t="s">
        <v>35</v>
      </c>
      <c r="AX440" s="15" t="s">
        <v>74</v>
      </c>
      <c r="AY440" s="274" t="s">
        <v>156</v>
      </c>
    </row>
    <row r="441" s="13" customFormat="1">
      <c r="A441" s="13"/>
      <c r="B441" s="233"/>
      <c r="C441" s="234"/>
      <c r="D441" s="228" t="s">
        <v>170</v>
      </c>
      <c r="E441" s="235" t="s">
        <v>28</v>
      </c>
      <c r="F441" s="236" t="s">
        <v>632</v>
      </c>
      <c r="G441" s="234"/>
      <c r="H441" s="237">
        <v>27.149000000000001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170</v>
      </c>
      <c r="AU441" s="243" t="s">
        <v>83</v>
      </c>
      <c r="AV441" s="13" t="s">
        <v>83</v>
      </c>
      <c r="AW441" s="13" t="s">
        <v>35</v>
      </c>
      <c r="AX441" s="13" t="s">
        <v>74</v>
      </c>
      <c r="AY441" s="243" t="s">
        <v>156</v>
      </c>
    </row>
    <row r="442" s="15" customFormat="1">
      <c r="A442" s="15"/>
      <c r="B442" s="265"/>
      <c r="C442" s="266"/>
      <c r="D442" s="228" t="s">
        <v>170</v>
      </c>
      <c r="E442" s="267" t="s">
        <v>28</v>
      </c>
      <c r="F442" s="268" t="s">
        <v>633</v>
      </c>
      <c r="G442" s="266"/>
      <c r="H442" s="267" t="s">
        <v>28</v>
      </c>
      <c r="I442" s="269"/>
      <c r="J442" s="266"/>
      <c r="K442" s="266"/>
      <c r="L442" s="270"/>
      <c r="M442" s="271"/>
      <c r="N442" s="272"/>
      <c r="O442" s="272"/>
      <c r="P442" s="272"/>
      <c r="Q442" s="272"/>
      <c r="R442" s="272"/>
      <c r="S442" s="272"/>
      <c r="T442" s="27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4" t="s">
        <v>170</v>
      </c>
      <c r="AU442" s="274" t="s">
        <v>83</v>
      </c>
      <c r="AV442" s="15" t="s">
        <v>81</v>
      </c>
      <c r="AW442" s="15" t="s">
        <v>35</v>
      </c>
      <c r="AX442" s="15" t="s">
        <v>74</v>
      </c>
      <c r="AY442" s="274" t="s">
        <v>156</v>
      </c>
    </row>
    <row r="443" s="13" customFormat="1">
      <c r="A443" s="13"/>
      <c r="B443" s="233"/>
      <c r="C443" s="234"/>
      <c r="D443" s="228" t="s">
        <v>170</v>
      </c>
      <c r="E443" s="235" t="s">
        <v>28</v>
      </c>
      <c r="F443" s="236" t="s">
        <v>634</v>
      </c>
      <c r="G443" s="234"/>
      <c r="H443" s="237">
        <v>45.508000000000003</v>
      </c>
      <c r="I443" s="238"/>
      <c r="J443" s="234"/>
      <c r="K443" s="234"/>
      <c r="L443" s="239"/>
      <c r="M443" s="240"/>
      <c r="N443" s="241"/>
      <c r="O443" s="241"/>
      <c r="P443" s="241"/>
      <c r="Q443" s="241"/>
      <c r="R443" s="241"/>
      <c r="S443" s="241"/>
      <c r="T443" s="242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3" t="s">
        <v>170</v>
      </c>
      <c r="AU443" s="243" t="s">
        <v>83</v>
      </c>
      <c r="AV443" s="13" t="s">
        <v>83</v>
      </c>
      <c r="AW443" s="13" t="s">
        <v>35</v>
      </c>
      <c r="AX443" s="13" t="s">
        <v>74</v>
      </c>
      <c r="AY443" s="243" t="s">
        <v>156</v>
      </c>
    </row>
    <row r="444" s="15" customFormat="1">
      <c r="A444" s="15"/>
      <c r="B444" s="265"/>
      <c r="C444" s="266"/>
      <c r="D444" s="228" t="s">
        <v>170</v>
      </c>
      <c r="E444" s="267" t="s">
        <v>28</v>
      </c>
      <c r="F444" s="268" t="s">
        <v>635</v>
      </c>
      <c r="G444" s="266"/>
      <c r="H444" s="267" t="s">
        <v>28</v>
      </c>
      <c r="I444" s="269"/>
      <c r="J444" s="266"/>
      <c r="K444" s="266"/>
      <c r="L444" s="270"/>
      <c r="M444" s="271"/>
      <c r="N444" s="272"/>
      <c r="O444" s="272"/>
      <c r="P444" s="272"/>
      <c r="Q444" s="272"/>
      <c r="R444" s="272"/>
      <c r="S444" s="272"/>
      <c r="T444" s="273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4" t="s">
        <v>170</v>
      </c>
      <c r="AU444" s="274" t="s">
        <v>83</v>
      </c>
      <c r="AV444" s="15" t="s">
        <v>81</v>
      </c>
      <c r="AW444" s="15" t="s">
        <v>35</v>
      </c>
      <c r="AX444" s="15" t="s">
        <v>74</v>
      </c>
      <c r="AY444" s="274" t="s">
        <v>156</v>
      </c>
    </row>
    <row r="445" s="13" customFormat="1">
      <c r="A445" s="13"/>
      <c r="B445" s="233"/>
      <c r="C445" s="234"/>
      <c r="D445" s="228" t="s">
        <v>170</v>
      </c>
      <c r="E445" s="235" t="s">
        <v>28</v>
      </c>
      <c r="F445" s="236" t="s">
        <v>636</v>
      </c>
      <c r="G445" s="234"/>
      <c r="H445" s="237">
        <v>318.86399999999998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170</v>
      </c>
      <c r="AU445" s="243" t="s">
        <v>83</v>
      </c>
      <c r="AV445" s="13" t="s">
        <v>83</v>
      </c>
      <c r="AW445" s="13" t="s">
        <v>35</v>
      </c>
      <c r="AX445" s="13" t="s">
        <v>74</v>
      </c>
      <c r="AY445" s="243" t="s">
        <v>156</v>
      </c>
    </row>
    <row r="446" s="15" customFormat="1">
      <c r="A446" s="15"/>
      <c r="B446" s="265"/>
      <c r="C446" s="266"/>
      <c r="D446" s="228" t="s">
        <v>170</v>
      </c>
      <c r="E446" s="267" t="s">
        <v>28</v>
      </c>
      <c r="F446" s="268" t="s">
        <v>637</v>
      </c>
      <c r="G446" s="266"/>
      <c r="H446" s="267" t="s">
        <v>28</v>
      </c>
      <c r="I446" s="269"/>
      <c r="J446" s="266"/>
      <c r="K446" s="266"/>
      <c r="L446" s="270"/>
      <c r="M446" s="271"/>
      <c r="N446" s="272"/>
      <c r="O446" s="272"/>
      <c r="P446" s="272"/>
      <c r="Q446" s="272"/>
      <c r="R446" s="272"/>
      <c r="S446" s="272"/>
      <c r="T446" s="27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74" t="s">
        <v>170</v>
      </c>
      <c r="AU446" s="274" t="s">
        <v>83</v>
      </c>
      <c r="AV446" s="15" t="s">
        <v>81</v>
      </c>
      <c r="AW446" s="15" t="s">
        <v>35</v>
      </c>
      <c r="AX446" s="15" t="s">
        <v>74</v>
      </c>
      <c r="AY446" s="274" t="s">
        <v>156</v>
      </c>
    </row>
    <row r="447" s="13" customFormat="1">
      <c r="A447" s="13"/>
      <c r="B447" s="233"/>
      <c r="C447" s="234"/>
      <c r="D447" s="228" t="s">
        <v>170</v>
      </c>
      <c r="E447" s="235" t="s">
        <v>28</v>
      </c>
      <c r="F447" s="236" t="s">
        <v>638</v>
      </c>
      <c r="G447" s="234"/>
      <c r="H447" s="237">
        <v>106.872</v>
      </c>
      <c r="I447" s="238"/>
      <c r="J447" s="234"/>
      <c r="K447" s="234"/>
      <c r="L447" s="239"/>
      <c r="M447" s="240"/>
      <c r="N447" s="241"/>
      <c r="O447" s="241"/>
      <c r="P447" s="241"/>
      <c r="Q447" s="241"/>
      <c r="R447" s="241"/>
      <c r="S447" s="241"/>
      <c r="T447" s="24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3" t="s">
        <v>170</v>
      </c>
      <c r="AU447" s="243" t="s">
        <v>83</v>
      </c>
      <c r="AV447" s="13" t="s">
        <v>83</v>
      </c>
      <c r="AW447" s="13" t="s">
        <v>35</v>
      </c>
      <c r="AX447" s="13" t="s">
        <v>74</v>
      </c>
      <c r="AY447" s="243" t="s">
        <v>156</v>
      </c>
    </row>
    <row r="448" s="15" customFormat="1">
      <c r="A448" s="15"/>
      <c r="B448" s="265"/>
      <c r="C448" s="266"/>
      <c r="D448" s="228" t="s">
        <v>170</v>
      </c>
      <c r="E448" s="267" t="s">
        <v>28</v>
      </c>
      <c r="F448" s="268" t="s">
        <v>639</v>
      </c>
      <c r="G448" s="266"/>
      <c r="H448" s="267" t="s">
        <v>28</v>
      </c>
      <c r="I448" s="269"/>
      <c r="J448" s="266"/>
      <c r="K448" s="266"/>
      <c r="L448" s="270"/>
      <c r="M448" s="271"/>
      <c r="N448" s="272"/>
      <c r="O448" s="272"/>
      <c r="P448" s="272"/>
      <c r="Q448" s="272"/>
      <c r="R448" s="272"/>
      <c r="S448" s="272"/>
      <c r="T448" s="273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4" t="s">
        <v>170</v>
      </c>
      <c r="AU448" s="274" t="s">
        <v>83</v>
      </c>
      <c r="AV448" s="15" t="s">
        <v>81</v>
      </c>
      <c r="AW448" s="15" t="s">
        <v>35</v>
      </c>
      <c r="AX448" s="15" t="s">
        <v>74</v>
      </c>
      <c r="AY448" s="274" t="s">
        <v>156</v>
      </c>
    </row>
    <row r="449" s="13" customFormat="1">
      <c r="A449" s="13"/>
      <c r="B449" s="233"/>
      <c r="C449" s="234"/>
      <c r="D449" s="228" t="s">
        <v>170</v>
      </c>
      <c r="E449" s="235" t="s">
        <v>28</v>
      </c>
      <c r="F449" s="236" t="s">
        <v>640</v>
      </c>
      <c r="G449" s="234"/>
      <c r="H449" s="237">
        <v>220.40199999999999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170</v>
      </c>
      <c r="AU449" s="243" t="s">
        <v>83</v>
      </c>
      <c r="AV449" s="13" t="s">
        <v>83</v>
      </c>
      <c r="AW449" s="13" t="s">
        <v>35</v>
      </c>
      <c r="AX449" s="13" t="s">
        <v>74</v>
      </c>
      <c r="AY449" s="243" t="s">
        <v>156</v>
      </c>
    </row>
    <row r="450" s="15" customFormat="1">
      <c r="A450" s="15"/>
      <c r="B450" s="265"/>
      <c r="C450" s="266"/>
      <c r="D450" s="228" t="s">
        <v>170</v>
      </c>
      <c r="E450" s="267" t="s">
        <v>28</v>
      </c>
      <c r="F450" s="268" t="s">
        <v>641</v>
      </c>
      <c r="G450" s="266"/>
      <c r="H450" s="267" t="s">
        <v>28</v>
      </c>
      <c r="I450" s="269"/>
      <c r="J450" s="266"/>
      <c r="K450" s="266"/>
      <c r="L450" s="270"/>
      <c r="M450" s="271"/>
      <c r="N450" s="272"/>
      <c r="O450" s="272"/>
      <c r="P450" s="272"/>
      <c r="Q450" s="272"/>
      <c r="R450" s="272"/>
      <c r="S450" s="272"/>
      <c r="T450" s="273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4" t="s">
        <v>170</v>
      </c>
      <c r="AU450" s="274" t="s">
        <v>83</v>
      </c>
      <c r="AV450" s="15" t="s">
        <v>81</v>
      </c>
      <c r="AW450" s="15" t="s">
        <v>35</v>
      </c>
      <c r="AX450" s="15" t="s">
        <v>74</v>
      </c>
      <c r="AY450" s="274" t="s">
        <v>156</v>
      </c>
    </row>
    <row r="451" s="13" customFormat="1">
      <c r="A451" s="13"/>
      <c r="B451" s="233"/>
      <c r="C451" s="234"/>
      <c r="D451" s="228" t="s">
        <v>170</v>
      </c>
      <c r="E451" s="235" t="s">
        <v>28</v>
      </c>
      <c r="F451" s="236" t="s">
        <v>642</v>
      </c>
      <c r="G451" s="234"/>
      <c r="H451" s="237">
        <v>76.5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170</v>
      </c>
      <c r="AU451" s="243" t="s">
        <v>83</v>
      </c>
      <c r="AV451" s="13" t="s">
        <v>83</v>
      </c>
      <c r="AW451" s="13" t="s">
        <v>35</v>
      </c>
      <c r="AX451" s="13" t="s">
        <v>74</v>
      </c>
      <c r="AY451" s="243" t="s">
        <v>156</v>
      </c>
    </row>
    <row r="452" s="16" customFormat="1">
      <c r="A452" s="16"/>
      <c r="B452" s="275"/>
      <c r="C452" s="276"/>
      <c r="D452" s="228" t="s">
        <v>170</v>
      </c>
      <c r="E452" s="277" t="s">
        <v>28</v>
      </c>
      <c r="F452" s="278" t="s">
        <v>643</v>
      </c>
      <c r="G452" s="276"/>
      <c r="H452" s="279">
        <v>3577.5449999999992</v>
      </c>
      <c r="I452" s="280"/>
      <c r="J452" s="276"/>
      <c r="K452" s="276"/>
      <c r="L452" s="281"/>
      <c r="M452" s="282"/>
      <c r="N452" s="283"/>
      <c r="O452" s="283"/>
      <c r="P452" s="283"/>
      <c r="Q452" s="283"/>
      <c r="R452" s="283"/>
      <c r="S452" s="283"/>
      <c r="T452" s="284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85" t="s">
        <v>170</v>
      </c>
      <c r="AU452" s="285" t="s">
        <v>83</v>
      </c>
      <c r="AV452" s="16" t="s">
        <v>95</v>
      </c>
      <c r="AW452" s="16" t="s">
        <v>35</v>
      </c>
      <c r="AX452" s="16" t="s">
        <v>74</v>
      </c>
      <c r="AY452" s="285" t="s">
        <v>156</v>
      </c>
    </row>
    <row r="453" s="15" customFormat="1">
      <c r="A453" s="15"/>
      <c r="B453" s="265"/>
      <c r="C453" s="266"/>
      <c r="D453" s="228" t="s">
        <v>170</v>
      </c>
      <c r="E453" s="267" t="s">
        <v>28</v>
      </c>
      <c r="F453" s="268" t="s">
        <v>644</v>
      </c>
      <c r="G453" s="266"/>
      <c r="H453" s="267" t="s">
        <v>28</v>
      </c>
      <c r="I453" s="269"/>
      <c r="J453" s="266"/>
      <c r="K453" s="266"/>
      <c r="L453" s="270"/>
      <c r="M453" s="271"/>
      <c r="N453" s="272"/>
      <c r="O453" s="272"/>
      <c r="P453" s="272"/>
      <c r="Q453" s="272"/>
      <c r="R453" s="272"/>
      <c r="S453" s="272"/>
      <c r="T453" s="273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4" t="s">
        <v>170</v>
      </c>
      <c r="AU453" s="274" t="s">
        <v>83</v>
      </c>
      <c r="AV453" s="15" t="s">
        <v>81</v>
      </c>
      <c r="AW453" s="15" t="s">
        <v>35</v>
      </c>
      <c r="AX453" s="15" t="s">
        <v>74</v>
      </c>
      <c r="AY453" s="274" t="s">
        <v>156</v>
      </c>
    </row>
    <row r="454" s="13" customFormat="1">
      <c r="A454" s="13"/>
      <c r="B454" s="233"/>
      <c r="C454" s="234"/>
      <c r="D454" s="228" t="s">
        <v>170</v>
      </c>
      <c r="E454" s="235" t="s">
        <v>28</v>
      </c>
      <c r="F454" s="236" t="s">
        <v>645</v>
      </c>
      <c r="G454" s="234"/>
      <c r="H454" s="237">
        <v>55.295999999999999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170</v>
      </c>
      <c r="AU454" s="243" t="s">
        <v>83</v>
      </c>
      <c r="AV454" s="13" t="s">
        <v>83</v>
      </c>
      <c r="AW454" s="13" t="s">
        <v>35</v>
      </c>
      <c r="AX454" s="13" t="s">
        <v>74</v>
      </c>
      <c r="AY454" s="243" t="s">
        <v>156</v>
      </c>
    </row>
    <row r="455" s="15" customFormat="1">
      <c r="A455" s="15"/>
      <c r="B455" s="265"/>
      <c r="C455" s="266"/>
      <c r="D455" s="228" t="s">
        <v>170</v>
      </c>
      <c r="E455" s="267" t="s">
        <v>28</v>
      </c>
      <c r="F455" s="268" t="s">
        <v>646</v>
      </c>
      <c r="G455" s="266"/>
      <c r="H455" s="267" t="s">
        <v>28</v>
      </c>
      <c r="I455" s="269"/>
      <c r="J455" s="266"/>
      <c r="K455" s="266"/>
      <c r="L455" s="270"/>
      <c r="M455" s="271"/>
      <c r="N455" s="272"/>
      <c r="O455" s="272"/>
      <c r="P455" s="272"/>
      <c r="Q455" s="272"/>
      <c r="R455" s="272"/>
      <c r="S455" s="272"/>
      <c r="T455" s="273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74" t="s">
        <v>170</v>
      </c>
      <c r="AU455" s="274" t="s">
        <v>83</v>
      </c>
      <c r="AV455" s="15" t="s">
        <v>81</v>
      </c>
      <c r="AW455" s="15" t="s">
        <v>35</v>
      </c>
      <c r="AX455" s="15" t="s">
        <v>74</v>
      </c>
      <c r="AY455" s="274" t="s">
        <v>156</v>
      </c>
    </row>
    <row r="456" s="13" customFormat="1">
      <c r="A456" s="13"/>
      <c r="B456" s="233"/>
      <c r="C456" s="234"/>
      <c r="D456" s="228" t="s">
        <v>170</v>
      </c>
      <c r="E456" s="235" t="s">
        <v>28</v>
      </c>
      <c r="F456" s="236" t="s">
        <v>647</v>
      </c>
      <c r="G456" s="234"/>
      <c r="H456" s="237">
        <v>75.400000000000006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170</v>
      </c>
      <c r="AU456" s="243" t="s">
        <v>83</v>
      </c>
      <c r="AV456" s="13" t="s">
        <v>83</v>
      </c>
      <c r="AW456" s="13" t="s">
        <v>35</v>
      </c>
      <c r="AX456" s="13" t="s">
        <v>74</v>
      </c>
      <c r="AY456" s="243" t="s">
        <v>156</v>
      </c>
    </row>
    <row r="457" s="15" customFormat="1">
      <c r="A457" s="15"/>
      <c r="B457" s="265"/>
      <c r="C457" s="266"/>
      <c r="D457" s="228" t="s">
        <v>170</v>
      </c>
      <c r="E457" s="267" t="s">
        <v>28</v>
      </c>
      <c r="F457" s="268" t="s">
        <v>648</v>
      </c>
      <c r="G457" s="266"/>
      <c r="H457" s="267" t="s">
        <v>28</v>
      </c>
      <c r="I457" s="269"/>
      <c r="J457" s="266"/>
      <c r="K457" s="266"/>
      <c r="L457" s="270"/>
      <c r="M457" s="271"/>
      <c r="N457" s="272"/>
      <c r="O457" s="272"/>
      <c r="P457" s="272"/>
      <c r="Q457" s="272"/>
      <c r="R457" s="272"/>
      <c r="S457" s="272"/>
      <c r="T457" s="273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4" t="s">
        <v>170</v>
      </c>
      <c r="AU457" s="274" t="s">
        <v>83</v>
      </c>
      <c r="AV457" s="15" t="s">
        <v>81</v>
      </c>
      <c r="AW457" s="15" t="s">
        <v>35</v>
      </c>
      <c r="AX457" s="15" t="s">
        <v>74</v>
      </c>
      <c r="AY457" s="274" t="s">
        <v>156</v>
      </c>
    </row>
    <row r="458" s="13" customFormat="1">
      <c r="A458" s="13"/>
      <c r="B458" s="233"/>
      <c r="C458" s="234"/>
      <c r="D458" s="228" t="s">
        <v>170</v>
      </c>
      <c r="E458" s="235" t="s">
        <v>28</v>
      </c>
      <c r="F458" s="236" t="s">
        <v>649</v>
      </c>
      <c r="G458" s="234"/>
      <c r="H458" s="237">
        <v>91.519999999999996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170</v>
      </c>
      <c r="AU458" s="243" t="s">
        <v>83</v>
      </c>
      <c r="AV458" s="13" t="s">
        <v>83</v>
      </c>
      <c r="AW458" s="13" t="s">
        <v>35</v>
      </c>
      <c r="AX458" s="13" t="s">
        <v>74</v>
      </c>
      <c r="AY458" s="243" t="s">
        <v>156</v>
      </c>
    </row>
    <row r="459" s="15" customFormat="1">
      <c r="A459" s="15"/>
      <c r="B459" s="265"/>
      <c r="C459" s="266"/>
      <c r="D459" s="228" t="s">
        <v>170</v>
      </c>
      <c r="E459" s="267" t="s">
        <v>28</v>
      </c>
      <c r="F459" s="268" t="s">
        <v>650</v>
      </c>
      <c r="G459" s="266"/>
      <c r="H459" s="267" t="s">
        <v>28</v>
      </c>
      <c r="I459" s="269"/>
      <c r="J459" s="266"/>
      <c r="K459" s="266"/>
      <c r="L459" s="270"/>
      <c r="M459" s="271"/>
      <c r="N459" s="272"/>
      <c r="O459" s="272"/>
      <c r="P459" s="272"/>
      <c r="Q459" s="272"/>
      <c r="R459" s="272"/>
      <c r="S459" s="272"/>
      <c r="T459" s="27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74" t="s">
        <v>170</v>
      </c>
      <c r="AU459" s="274" t="s">
        <v>83</v>
      </c>
      <c r="AV459" s="15" t="s">
        <v>81</v>
      </c>
      <c r="AW459" s="15" t="s">
        <v>35</v>
      </c>
      <c r="AX459" s="15" t="s">
        <v>74</v>
      </c>
      <c r="AY459" s="274" t="s">
        <v>156</v>
      </c>
    </row>
    <row r="460" s="13" customFormat="1">
      <c r="A460" s="13"/>
      <c r="B460" s="233"/>
      <c r="C460" s="234"/>
      <c r="D460" s="228" t="s">
        <v>170</v>
      </c>
      <c r="E460" s="235" t="s">
        <v>28</v>
      </c>
      <c r="F460" s="236" t="s">
        <v>651</v>
      </c>
      <c r="G460" s="234"/>
      <c r="H460" s="237">
        <v>29.536000000000001</v>
      </c>
      <c r="I460" s="238"/>
      <c r="J460" s="234"/>
      <c r="K460" s="234"/>
      <c r="L460" s="239"/>
      <c r="M460" s="240"/>
      <c r="N460" s="241"/>
      <c r="O460" s="241"/>
      <c r="P460" s="241"/>
      <c r="Q460" s="241"/>
      <c r="R460" s="241"/>
      <c r="S460" s="241"/>
      <c r="T460" s="242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3" t="s">
        <v>170</v>
      </c>
      <c r="AU460" s="243" t="s">
        <v>83</v>
      </c>
      <c r="AV460" s="13" t="s">
        <v>83</v>
      </c>
      <c r="AW460" s="13" t="s">
        <v>35</v>
      </c>
      <c r="AX460" s="13" t="s">
        <v>74</v>
      </c>
      <c r="AY460" s="243" t="s">
        <v>156</v>
      </c>
    </row>
    <row r="461" s="15" customFormat="1">
      <c r="A461" s="15"/>
      <c r="B461" s="265"/>
      <c r="C461" s="266"/>
      <c r="D461" s="228" t="s">
        <v>170</v>
      </c>
      <c r="E461" s="267" t="s">
        <v>28</v>
      </c>
      <c r="F461" s="268" t="s">
        <v>652</v>
      </c>
      <c r="G461" s="266"/>
      <c r="H461" s="267" t="s">
        <v>28</v>
      </c>
      <c r="I461" s="269"/>
      <c r="J461" s="266"/>
      <c r="K461" s="266"/>
      <c r="L461" s="270"/>
      <c r="M461" s="271"/>
      <c r="N461" s="272"/>
      <c r="O461" s="272"/>
      <c r="P461" s="272"/>
      <c r="Q461" s="272"/>
      <c r="R461" s="272"/>
      <c r="S461" s="272"/>
      <c r="T461" s="27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4" t="s">
        <v>170</v>
      </c>
      <c r="AU461" s="274" t="s">
        <v>83</v>
      </c>
      <c r="AV461" s="15" t="s">
        <v>81</v>
      </c>
      <c r="AW461" s="15" t="s">
        <v>35</v>
      </c>
      <c r="AX461" s="15" t="s">
        <v>74</v>
      </c>
      <c r="AY461" s="274" t="s">
        <v>156</v>
      </c>
    </row>
    <row r="462" s="13" customFormat="1">
      <c r="A462" s="13"/>
      <c r="B462" s="233"/>
      <c r="C462" s="234"/>
      <c r="D462" s="228" t="s">
        <v>170</v>
      </c>
      <c r="E462" s="235" t="s">
        <v>28</v>
      </c>
      <c r="F462" s="236" t="s">
        <v>653</v>
      </c>
      <c r="G462" s="234"/>
      <c r="H462" s="237">
        <v>33.072000000000003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170</v>
      </c>
      <c r="AU462" s="243" t="s">
        <v>83</v>
      </c>
      <c r="AV462" s="13" t="s">
        <v>83</v>
      </c>
      <c r="AW462" s="13" t="s">
        <v>35</v>
      </c>
      <c r="AX462" s="13" t="s">
        <v>74</v>
      </c>
      <c r="AY462" s="243" t="s">
        <v>156</v>
      </c>
    </row>
    <row r="463" s="15" customFormat="1">
      <c r="A463" s="15"/>
      <c r="B463" s="265"/>
      <c r="C463" s="266"/>
      <c r="D463" s="228" t="s">
        <v>170</v>
      </c>
      <c r="E463" s="267" t="s">
        <v>28</v>
      </c>
      <c r="F463" s="268" t="s">
        <v>654</v>
      </c>
      <c r="G463" s="266"/>
      <c r="H463" s="267" t="s">
        <v>28</v>
      </c>
      <c r="I463" s="269"/>
      <c r="J463" s="266"/>
      <c r="K463" s="266"/>
      <c r="L463" s="270"/>
      <c r="M463" s="271"/>
      <c r="N463" s="272"/>
      <c r="O463" s="272"/>
      <c r="P463" s="272"/>
      <c r="Q463" s="272"/>
      <c r="R463" s="272"/>
      <c r="S463" s="272"/>
      <c r="T463" s="273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4" t="s">
        <v>170</v>
      </c>
      <c r="AU463" s="274" t="s">
        <v>83</v>
      </c>
      <c r="AV463" s="15" t="s">
        <v>81</v>
      </c>
      <c r="AW463" s="15" t="s">
        <v>35</v>
      </c>
      <c r="AX463" s="15" t="s">
        <v>74</v>
      </c>
      <c r="AY463" s="274" t="s">
        <v>156</v>
      </c>
    </row>
    <row r="464" s="13" customFormat="1">
      <c r="A464" s="13"/>
      <c r="B464" s="233"/>
      <c r="C464" s="234"/>
      <c r="D464" s="228" t="s">
        <v>170</v>
      </c>
      <c r="E464" s="235" t="s">
        <v>28</v>
      </c>
      <c r="F464" s="236" t="s">
        <v>655</v>
      </c>
      <c r="G464" s="234"/>
      <c r="H464" s="237">
        <v>30.940000000000001</v>
      </c>
      <c r="I464" s="238"/>
      <c r="J464" s="234"/>
      <c r="K464" s="234"/>
      <c r="L464" s="239"/>
      <c r="M464" s="240"/>
      <c r="N464" s="241"/>
      <c r="O464" s="241"/>
      <c r="P464" s="241"/>
      <c r="Q464" s="241"/>
      <c r="R464" s="241"/>
      <c r="S464" s="241"/>
      <c r="T464" s="24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3" t="s">
        <v>170</v>
      </c>
      <c r="AU464" s="243" t="s">
        <v>83</v>
      </c>
      <c r="AV464" s="13" t="s">
        <v>83</v>
      </c>
      <c r="AW464" s="13" t="s">
        <v>35</v>
      </c>
      <c r="AX464" s="13" t="s">
        <v>74</v>
      </c>
      <c r="AY464" s="243" t="s">
        <v>156</v>
      </c>
    </row>
    <row r="465" s="15" customFormat="1">
      <c r="A465" s="15"/>
      <c r="B465" s="265"/>
      <c r="C465" s="266"/>
      <c r="D465" s="228" t="s">
        <v>170</v>
      </c>
      <c r="E465" s="267" t="s">
        <v>28</v>
      </c>
      <c r="F465" s="268" t="s">
        <v>656</v>
      </c>
      <c r="G465" s="266"/>
      <c r="H465" s="267" t="s">
        <v>28</v>
      </c>
      <c r="I465" s="269"/>
      <c r="J465" s="266"/>
      <c r="K465" s="266"/>
      <c r="L465" s="270"/>
      <c r="M465" s="271"/>
      <c r="N465" s="272"/>
      <c r="O465" s="272"/>
      <c r="P465" s="272"/>
      <c r="Q465" s="272"/>
      <c r="R465" s="272"/>
      <c r="S465" s="272"/>
      <c r="T465" s="273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4" t="s">
        <v>170</v>
      </c>
      <c r="AU465" s="274" t="s">
        <v>83</v>
      </c>
      <c r="AV465" s="15" t="s">
        <v>81</v>
      </c>
      <c r="AW465" s="15" t="s">
        <v>35</v>
      </c>
      <c r="AX465" s="15" t="s">
        <v>74</v>
      </c>
      <c r="AY465" s="274" t="s">
        <v>156</v>
      </c>
    </row>
    <row r="466" s="13" customFormat="1">
      <c r="A466" s="13"/>
      <c r="B466" s="233"/>
      <c r="C466" s="234"/>
      <c r="D466" s="228" t="s">
        <v>170</v>
      </c>
      <c r="E466" s="235" t="s">
        <v>28</v>
      </c>
      <c r="F466" s="236" t="s">
        <v>657</v>
      </c>
      <c r="G466" s="234"/>
      <c r="H466" s="237">
        <v>46.124000000000002</v>
      </c>
      <c r="I466" s="238"/>
      <c r="J466" s="234"/>
      <c r="K466" s="234"/>
      <c r="L466" s="239"/>
      <c r="M466" s="240"/>
      <c r="N466" s="241"/>
      <c r="O466" s="241"/>
      <c r="P466" s="241"/>
      <c r="Q466" s="241"/>
      <c r="R466" s="241"/>
      <c r="S466" s="241"/>
      <c r="T466" s="242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3" t="s">
        <v>170</v>
      </c>
      <c r="AU466" s="243" t="s">
        <v>83</v>
      </c>
      <c r="AV466" s="13" t="s">
        <v>83</v>
      </c>
      <c r="AW466" s="13" t="s">
        <v>35</v>
      </c>
      <c r="AX466" s="13" t="s">
        <v>74</v>
      </c>
      <c r="AY466" s="243" t="s">
        <v>156</v>
      </c>
    </row>
    <row r="467" s="15" customFormat="1">
      <c r="A467" s="15"/>
      <c r="B467" s="265"/>
      <c r="C467" s="266"/>
      <c r="D467" s="228" t="s">
        <v>170</v>
      </c>
      <c r="E467" s="267" t="s">
        <v>28</v>
      </c>
      <c r="F467" s="268" t="s">
        <v>658</v>
      </c>
      <c r="G467" s="266"/>
      <c r="H467" s="267" t="s">
        <v>28</v>
      </c>
      <c r="I467" s="269"/>
      <c r="J467" s="266"/>
      <c r="K467" s="266"/>
      <c r="L467" s="270"/>
      <c r="M467" s="271"/>
      <c r="N467" s="272"/>
      <c r="O467" s="272"/>
      <c r="P467" s="272"/>
      <c r="Q467" s="272"/>
      <c r="R467" s="272"/>
      <c r="S467" s="272"/>
      <c r="T467" s="273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4" t="s">
        <v>170</v>
      </c>
      <c r="AU467" s="274" t="s">
        <v>83</v>
      </c>
      <c r="AV467" s="15" t="s">
        <v>81</v>
      </c>
      <c r="AW467" s="15" t="s">
        <v>35</v>
      </c>
      <c r="AX467" s="15" t="s">
        <v>74</v>
      </c>
      <c r="AY467" s="274" t="s">
        <v>156</v>
      </c>
    </row>
    <row r="468" s="13" customFormat="1">
      <c r="A468" s="13"/>
      <c r="B468" s="233"/>
      <c r="C468" s="234"/>
      <c r="D468" s="228" t="s">
        <v>170</v>
      </c>
      <c r="E468" s="235" t="s">
        <v>28</v>
      </c>
      <c r="F468" s="236" t="s">
        <v>659</v>
      </c>
      <c r="G468" s="234"/>
      <c r="H468" s="237">
        <v>17.524000000000001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170</v>
      </c>
      <c r="AU468" s="243" t="s">
        <v>83</v>
      </c>
      <c r="AV468" s="13" t="s">
        <v>83</v>
      </c>
      <c r="AW468" s="13" t="s">
        <v>35</v>
      </c>
      <c r="AX468" s="13" t="s">
        <v>74</v>
      </c>
      <c r="AY468" s="243" t="s">
        <v>156</v>
      </c>
    </row>
    <row r="469" s="15" customFormat="1">
      <c r="A469" s="15"/>
      <c r="B469" s="265"/>
      <c r="C469" s="266"/>
      <c r="D469" s="228" t="s">
        <v>170</v>
      </c>
      <c r="E469" s="267" t="s">
        <v>28</v>
      </c>
      <c r="F469" s="268" t="s">
        <v>660</v>
      </c>
      <c r="G469" s="266"/>
      <c r="H469" s="267" t="s">
        <v>28</v>
      </c>
      <c r="I469" s="269"/>
      <c r="J469" s="266"/>
      <c r="K469" s="266"/>
      <c r="L469" s="270"/>
      <c r="M469" s="271"/>
      <c r="N469" s="272"/>
      <c r="O469" s="272"/>
      <c r="P469" s="272"/>
      <c r="Q469" s="272"/>
      <c r="R469" s="272"/>
      <c r="S469" s="272"/>
      <c r="T469" s="273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4" t="s">
        <v>170</v>
      </c>
      <c r="AU469" s="274" t="s">
        <v>83</v>
      </c>
      <c r="AV469" s="15" t="s">
        <v>81</v>
      </c>
      <c r="AW469" s="15" t="s">
        <v>35</v>
      </c>
      <c r="AX469" s="15" t="s">
        <v>74</v>
      </c>
      <c r="AY469" s="274" t="s">
        <v>156</v>
      </c>
    </row>
    <row r="470" s="13" customFormat="1">
      <c r="A470" s="13"/>
      <c r="B470" s="233"/>
      <c r="C470" s="234"/>
      <c r="D470" s="228" t="s">
        <v>170</v>
      </c>
      <c r="E470" s="235" t="s">
        <v>28</v>
      </c>
      <c r="F470" s="236" t="s">
        <v>661</v>
      </c>
      <c r="G470" s="234"/>
      <c r="H470" s="237">
        <v>35.619999999999997</v>
      </c>
      <c r="I470" s="238"/>
      <c r="J470" s="234"/>
      <c r="K470" s="234"/>
      <c r="L470" s="239"/>
      <c r="M470" s="240"/>
      <c r="N470" s="241"/>
      <c r="O470" s="241"/>
      <c r="P470" s="241"/>
      <c r="Q470" s="241"/>
      <c r="R470" s="241"/>
      <c r="S470" s="241"/>
      <c r="T470" s="242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3" t="s">
        <v>170</v>
      </c>
      <c r="AU470" s="243" t="s">
        <v>83</v>
      </c>
      <c r="AV470" s="13" t="s">
        <v>83</v>
      </c>
      <c r="AW470" s="13" t="s">
        <v>35</v>
      </c>
      <c r="AX470" s="13" t="s">
        <v>74</v>
      </c>
      <c r="AY470" s="243" t="s">
        <v>156</v>
      </c>
    </row>
    <row r="471" s="15" customFormat="1">
      <c r="A471" s="15"/>
      <c r="B471" s="265"/>
      <c r="C471" s="266"/>
      <c r="D471" s="228" t="s">
        <v>170</v>
      </c>
      <c r="E471" s="267" t="s">
        <v>28</v>
      </c>
      <c r="F471" s="268" t="s">
        <v>662</v>
      </c>
      <c r="G471" s="266"/>
      <c r="H471" s="267" t="s">
        <v>28</v>
      </c>
      <c r="I471" s="269"/>
      <c r="J471" s="266"/>
      <c r="K471" s="266"/>
      <c r="L471" s="270"/>
      <c r="M471" s="271"/>
      <c r="N471" s="272"/>
      <c r="O471" s="272"/>
      <c r="P471" s="272"/>
      <c r="Q471" s="272"/>
      <c r="R471" s="272"/>
      <c r="S471" s="272"/>
      <c r="T471" s="27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4" t="s">
        <v>170</v>
      </c>
      <c r="AU471" s="274" t="s">
        <v>83</v>
      </c>
      <c r="AV471" s="15" t="s">
        <v>81</v>
      </c>
      <c r="AW471" s="15" t="s">
        <v>35</v>
      </c>
      <c r="AX471" s="15" t="s">
        <v>74</v>
      </c>
      <c r="AY471" s="274" t="s">
        <v>156</v>
      </c>
    </row>
    <row r="472" s="13" customFormat="1">
      <c r="A472" s="13"/>
      <c r="B472" s="233"/>
      <c r="C472" s="234"/>
      <c r="D472" s="228" t="s">
        <v>170</v>
      </c>
      <c r="E472" s="235" t="s">
        <v>28</v>
      </c>
      <c r="F472" s="236" t="s">
        <v>663</v>
      </c>
      <c r="G472" s="234"/>
      <c r="H472" s="237">
        <v>30.004000000000001</v>
      </c>
      <c r="I472" s="238"/>
      <c r="J472" s="234"/>
      <c r="K472" s="234"/>
      <c r="L472" s="239"/>
      <c r="M472" s="240"/>
      <c r="N472" s="241"/>
      <c r="O472" s="241"/>
      <c r="P472" s="241"/>
      <c r="Q472" s="241"/>
      <c r="R472" s="241"/>
      <c r="S472" s="241"/>
      <c r="T472" s="24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3" t="s">
        <v>170</v>
      </c>
      <c r="AU472" s="243" t="s">
        <v>83</v>
      </c>
      <c r="AV472" s="13" t="s">
        <v>83</v>
      </c>
      <c r="AW472" s="13" t="s">
        <v>35</v>
      </c>
      <c r="AX472" s="13" t="s">
        <v>74</v>
      </c>
      <c r="AY472" s="243" t="s">
        <v>156</v>
      </c>
    </row>
    <row r="473" s="15" customFormat="1">
      <c r="A473" s="15"/>
      <c r="B473" s="265"/>
      <c r="C473" s="266"/>
      <c r="D473" s="228" t="s">
        <v>170</v>
      </c>
      <c r="E473" s="267" t="s">
        <v>28</v>
      </c>
      <c r="F473" s="268" t="s">
        <v>664</v>
      </c>
      <c r="G473" s="266"/>
      <c r="H473" s="267" t="s">
        <v>28</v>
      </c>
      <c r="I473" s="269"/>
      <c r="J473" s="266"/>
      <c r="K473" s="266"/>
      <c r="L473" s="270"/>
      <c r="M473" s="271"/>
      <c r="N473" s="272"/>
      <c r="O473" s="272"/>
      <c r="P473" s="272"/>
      <c r="Q473" s="272"/>
      <c r="R473" s="272"/>
      <c r="S473" s="272"/>
      <c r="T473" s="27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4" t="s">
        <v>170</v>
      </c>
      <c r="AU473" s="274" t="s">
        <v>83</v>
      </c>
      <c r="AV473" s="15" t="s">
        <v>81</v>
      </c>
      <c r="AW473" s="15" t="s">
        <v>35</v>
      </c>
      <c r="AX473" s="15" t="s">
        <v>74</v>
      </c>
      <c r="AY473" s="274" t="s">
        <v>156</v>
      </c>
    </row>
    <row r="474" s="13" customFormat="1">
      <c r="A474" s="13"/>
      <c r="B474" s="233"/>
      <c r="C474" s="234"/>
      <c r="D474" s="228" t="s">
        <v>170</v>
      </c>
      <c r="E474" s="235" t="s">
        <v>28</v>
      </c>
      <c r="F474" s="236" t="s">
        <v>665</v>
      </c>
      <c r="G474" s="234"/>
      <c r="H474" s="237">
        <v>19.292000000000002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170</v>
      </c>
      <c r="AU474" s="243" t="s">
        <v>83</v>
      </c>
      <c r="AV474" s="13" t="s">
        <v>83</v>
      </c>
      <c r="AW474" s="13" t="s">
        <v>35</v>
      </c>
      <c r="AX474" s="13" t="s">
        <v>74</v>
      </c>
      <c r="AY474" s="243" t="s">
        <v>156</v>
      </c>
    </row>
    <row r="475" s="16" customFormat="1">
      <c r="A475" s="16"/>
      <c r="B475" s="275"/>
      <c r="C475" s="276"/>
      <c r="D475" s="228" t="s">
        <v>170</v>
      </c>
      <c r="E475" s="277" t="s">
        <v>28</v>
      </c>
      <c r="F475" s="278" t="s">
        <v>666</v>
      </c>
      <c r="G475" s="276"/>
      <c r="H475" s="279">
        <v>464.32800000000009</v>
      </c>
      <c r="I475" s="280"/>
      <c r="J475" s="276"/>
      <c r="K475" s="276"/>
      <c r="L475" s="281"/>
      <c r="M475" s="282"/>
      <c r="N475" s="283"/>
      <c r="O475" s="283"/>
      <c r="P475" s="283"/>
      <c r="Q475" s="283"/>
      <c r="R475" s="283"/>
      <c r="S475" s="283"/>
      <c r="T475" s="284"/>
      <c r="U475" s="16"/>
      <c r="V475" s="16"/>
      <c r="W475" s="16"/>
      <c r="X475" s="16"/>
      <c r="Y475" s="16"/>
      <c r="Z475" s="16"/>
      <c r="AA475" s="16"/>
      <c r="AB475" s="16"/>
      <c r="AC475" s="16"/>
      <c r="AD475" s="16"/>
      <c r="AE475" s="16"/>
      <c r="AT475" s="285" t="s">
        <v>170</v>
      </c>
      <c r="AU475" s="285" t="s">
        <v>83</v>
      </c>
      <c r="AV475" s="16" t="s">
        <v>95</v>
      </c>
      <c r="AW475" s="16" t="s">
        <v>35</v>
      </c>
      <c r="AX475" s="16" t="s">
        <v>74</v>
      </c>
      <c r="AY475" s="285" t="s">
        <v>156</v>
      </c>
    </row>
    <row r="476" s="13" customFormat="1">
      <c r="A476" s="13"/>
      <c r="B476" s="233"/>
      <c r="C476" s="234"/>
      <c r="D476" s="228" t="s">
        <v>170</v>
      </c>
      <c r="E476" s="235" t="s">
        <v>28</v>
      </c>
      <c r="F476" s="236" t="s">
        <v>667</v>
      </c>
      <c r="G476" s="234"/>
      <c r="H476" s="237">
        <v>163.96000000000001</v>
      </c>
      <c r="I476" s="238"/>
      <c r="J476" s="234"/>
      <c r="K476" s="234"/>
      <c r="L476" s="239"/>
      <c r="M476" s="240"/>
      <c r="N476" s="241"/>
      <c r="O476" s="241"/>
      <c r="P476" s="241"/>
      <c r="Q476" s="241"/>
      <c r="R476" s="241"/>
      <c r="S476" s="241"/>
      <c r="T476" s="24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3" t="s">
        <v>170</v>
      </c>
      <c r="AU476" s="243" t="s">
        <v>83</v>
      </c>
      <c r="AV476" s="13" t="s">
        <v>83</v>
      </c>
      <c r="AW476" s="13" t="s">
        <v>35</v>
      </c>
      <c r="AX476" s="13" t="s">
        <v>74</v>
      </c>
      <c r="AY476" s="243" t="s">
        <v>156</v>
      </c>
    </row>
    <row r="477" s="13" customFormat="1">
      <c r="A477" s="13"/>
      <c r="B477" s="233"/>
      <c r="C477" s="234"/>
      <c r="D477" s="228" t="s">
        <v>170</v>
      </c>
      <c r="E477" s="235" t="s">
        <v>28</v>
      </c>
      <c r="F477" s="236" t="s">
        <v>668</v>
      </c>
      <c r="G477" s="234"/>
      <c r="H477" s="237">
        <v>192.92699999999999</v>
      </c>
      <c r="I477" s="238"/>
      <c r="J477" s="234"/>
      <c r="K477" s="234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170</v>
      </c>
      <c r="AU477" s="243" t="s">
        <v>83</v>
      </c>
      <c r="AV477" s="13" t="s">
        <v>83</v>
      </c>
      <c r="AW477" s="13" t="s">
        <v>35</v>
      </c>
      <c r="AX477" s="13" t="s">
        <v>74</v>
      </c>
      <c r="AY477" s="243" t="s">
        <v>156</v>
      </c>
    </row>
    <row r="478" s="13" customFormat="1">
      <c r="A478" s="13"/>
      <c r="B478" s="233"/>
      <c r="C478" s="234"/>
      <c r="D478" s="228" t="s">
        <v>170</v>
      </c>
      <c r="E478" s="235" t="s">
        <v>28</v>
      </c>
      <c r="F478" s="236" t="s">
        <v>669</v>
      </c>
      <c r="G478" s="234"/>
      <c r="H478" s="237">
        <v>164.44900000000001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170</v>
      </c>
      <c r="AU478" s="243" t="s">
        <v>83</v>
      </c>
      <c r="AV478" s="13" t="s">
        <v>83</v>
      </c>
      <c r="AW478" s="13" t="s">
        <v>35</v>
      </c>
      <c r="AX478" s="13" t="s">
        <v>74</v>
      </c>
      <c r="AY478" s="243" t="s">
        <v>156</v>
      </c>
    </row>
    <row r="479" s="13" customFormat="1">
      <c r="A479" s="13"/>
      <c r="B479" s="233"/>
      <c r="C479" s="234"/>
      <c r="D479" s="228" t="s">
        <v>170</v>
      </c>
      <c r="E479" s="235" t="s">
        <v>28</v>
      </c>
      <c r="F479" s="236" t="s">
        <v>670</v>
      </c>
      <c r="G479" s="234"/>
      <c r="H479" s="237">
        <v>62.470999999999997</v>
      </c>
      <c r="I479" s="238"/>
      <c r="J479" s="234"/>
      <c r="K479" s="234"/>
      <c r="L479" s="239"/>
      <c r="M479" s="240"/>
      <c r="N479" s="241"/>
      <c r="O479" s="241"/>
      <c r="P479" s="241"/>
      <c r="Q479" s="241"/>
      <c r="R479" s="241"/>
      <c r="S479" s="241"/>
      <c r="T479" s="24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3" t="s">
        <v>170</v>
      </c>
      <c r="AU479" s="243" t="s">
        <v>83</v>
      </c>
      <c r="AV479" s="13" t="s">
        <v>83</v>
      </c>
      <c r="AW479" s="13" t="s">
        <v>35</v>
      </c>
      <c r="AX479" s="13" t="s">
        <v>74</v>
      </c>
      <c r="AY479" s="243" t="s">
        <v>156</v>
      </c>
    </row>
    <row r="480" s="16" customFormat="1">
      <c r="A480" s="16"/>
      <c r="B480" s="275"/>
      <c r="C480" s="276"/>
      <c r="D480" s="228" t="s">
        <v>170</v>
      </c>
      <c r="E480" s="277" t="s">
        <v>28</v>
      </c>
      <c r="F480" s="278" t="s">
        <v>671</v>
      </c>
      <c r="G480" s="276"/>
      <c r="H480" s="279">
        <v>583.80700000000002</v>
      </c>
      <c r="I480" s="280"/>
      <c r="J480" s="276"/>
      <c r="K480" s="276"/>
      <c r="L480" s="281"/>
      <c r="M480" s="282"/>
      <c r="N480" s="283"/>
      <c r="O480" s="283"/>
      <c r="P480" s="283"/>
      <c r="Q480" s="283"/>
      <c r="R480" s="283"/>
      <c r="S480" s="283"/>
      <c r="T480" s="284"/>
      <c r="U480" s="16"/>
      <c r="V480" s="16"/>
      <c r="W480" s="16"/>
      <c r="X480" s="16"/>
      <c r="Y480" s="16"/>
      <c r="Z480" s="16"/>
      <c r="AA480" s="16"/>
      <c r="AB480" s="16"/>
      <c r="AC480" s="16"/>
      <c r="AD480" s="16"/>
      <c r="AE480" s="16"/>
      <c r="AT480" s="285" t="s">
        <v>170</v>
      </c>
      <c r="AU480" s="285" t="s">
        <v>83</v>
      </c>
      <c r="AV480" s="16" t="s">
        <v>95</v>
      </c>
      <c r="AW480" s="16" t="s">
        <v>35</v>
      </c>
      <c r="AX480" s="16" t="s">
        <v>74</v>
      </c>
      <c r="AY480" s="285" t="s">
        <v>156</v>
      </c>
    </row>
    <row r="481" s="13" customFormat="1">
      <c r="A481" s="13"/>
      <c r="B481" s="233"/>
      <c r="C481" s="234"/>
      <c r="D481" s="228" t="s">
        <v>170</v>
      </c>
      <c r="E481" s="235" t="s">
        <v>28</v>
      </c>
      <c r="F481" s="236" t="s">
        <v>672</v>
      </c>
      <c r="G481" s="234"/>
      <c r="H481" s="237">
        <v>-240.679</v>
      </c>
      <c r="I481" s="238"/>
      <c r="J481" s="234"/>
      <c r="K481" s="234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170</v>
      </c>
      <c r="AU481" s="243" t="s">
        <v>83</v>
      </c>
      <c r="AV481" s="13" t="s">
        <v>83</v>
      </c>
      <c r="AW481" s="13" t="s">
        <v>35</v>
      </c>
      <c r="AX481" s="13" t="s">
        <v>74</v>
      </c>
      <c r="AY481" s="243" t="s">
        <v>156</v>
      </c>
    </row>
    <row r="482" s="14" customFormat="1">
      <c r="A482" s="14"/>
      <c r="B482" s="244"/>
      <c r="C482" s="245"/>
      <c r="D482" s="228" t="s">
        <v>170</v>
      </c>
      <c r="E482" s="246" t="s">
        <v>28</v>
      </c>
      <c r="F482" s="247" t="s">
        <v>186</v>
      </c>
      <c r="G482" s="245"/>
      <c r="H482" s="248">
        <v>4385.0009999999975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170</v>
      </c>
      <c r="AU482" s="254" t="s">
        <v>83</v>
      </c>
      <c r="AV482" s="14" t="s">
        <v>163</v>
      </c>
      <c r="AW482" s="14" t="s">
        <v>35</v>
      </c>
      <c r="AX482" s="14" t="s">
        <v>81</v>
      </c>
      <c r="AY482" s="254" t="s">
        <v>156</v>
      </c>
    </row>
    <row r="483" s="2" customFormat="1" ht="37.8" customHeight="1">
      <c r="A483" s="40"/>
      <c r="B483" s="41"/>
      <c r="C483" s="215" t="s">
        <v>673</v>
      </c>
      <c r="D483" s="215" t="s">
        <v>158</v>
      </c>
      <c r="E483" s="216" t="s">
        <v>674</v>
      </c>
      <c r="F483" s="217" t="s">
        <v>675</v>
      </c>
      <c r="G483" s="218" t="s">
        <v>161</v>
      </c>
      <c r="H483" s="219">
        <v>1258.329</v>
      </c>
      <c r="I483" s="220"/>
      <c r="J483" s="221">
        <f>ROUND(I483*H483,2)</f>
        <v>0</v>
      </c>
      <c r="K483" s="217" t="s">
        <v>162</v>
      </c>
      <c r="L483" s="46"/>
      <c r="M483" s="222" t="s">
        <v>28</v>
      </c>
      <c r="N483" s="223" t="s">
        <v>45</v>
      </c>
      <c r="O483" s="86"/>
      <c r="P483" s="224">
        <f>O483*H483</f>
        <v>0</v>
      </c>
      <c r="Q483" s="224">
        <v>0.015400000000000001</v>
      </c>
      <c r="R483" s="224">
        <f>Q483*H483</f>
        <v>19.3782666</v>
      </c>
      <c r="S483" s="224">
        <v>0</v>
      </c>
      <c r="T483" s="225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6" t="s">
        <v>163</v>
      </c>
      <c r="AT483" s="226" t="s">
        <v>158</v>
      </c>
      <c r="AU483" s="226" t="s">
        <v>83</v>
      </c>
      <c r="AY483" s="19" t="s">
        <v>156</v>
      </c>
      <c r="BE483" s="227">
        <f>IF(N483="základní",J483,0)</f>
        <v>0</v>
      </c>
      <c r="BF483" s="227">
        <f>IF(N483="snížená",J483,0)</f>
        <v>0</v>
      </c>
      <c r="BG483" s="227">
        <f>IF(N483="zákl. přenesená",J483,0)</f>
        <v>0</v>
      </c>
      <c r="BH483" s="227">
        <f>IF(N483="sníž. přenesená",J483,0)</f>
        <v>0</v>
      </c>
      <c r="BI483" s="227">
        <f>IF(N483="nulová",J483,0)</f>
        <v>0</v>
      </c>
      <c r="BJ483" s="19" t="s">
        <v>81</v>
      </c>
      <c r="BK483" s="227">
        <f>ROUND(I483*H483,2)</f>
        <v>0</v>
      </c>
      <c r="BL483" s="19" t="s">
        <v>163</v>
      </c>
      <c r="BM483" s="226" t="s">
        <v>676</v>
      </c>
    </row>
    <row r="484" s="2" customFormat="1">
      <c r="A484" s="40"/>
      <c r="B484" s="41"/>
      <c r="C484" s="42"/>
      <c r="D484" s="228" t="s">
        <v>165</v>
      </c>
      <c r="E484" s="42"/>
      <c r="F484" s="229" t="s">
        <v>675</v>
      </c>
      <c r="G484" s="42"/>
      <c r="H484" s="42"/>
      <c r="I484" s="230"/>
      <c r="J484" s="42"/>
      <c r="K484" s="42"/>
      <c r="L484" s="46"/>
      <c r="M484" s="231"/>
      <c r="N484" s="232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165</v>
      </c>
      <c r="AU484" s="19" t="s">
        <v>83</v>
      </c>
    </row>
    <row r="485" s="13" customFormat="1">
      <c r="A485" s="13"/>
      <c r="B485" s="233"/>
      <c r="C485" s="234"/>
      <c r="D485" s="228" t="s">
        <v>170</v>
      </c>
      <c r="E485" s="235" t="s">
        <v>28</v>
      </c>
      <c r="F485" s="236" t="s">
        <v>677</v>
      </c>
      <c r="G485" s="234"/>
      <c r="H485" s="237">
        <v>10.119999999999999</v>
      </c>
      <c r="I485" s="238"/>
      <c r="J485" s="234"/>
      <c r="K485" s="234"/>
      <c r="L485" s="239"/>
      <c r="M485" s="240"/>
      <c r="N485" s="241"/>
      <c r="O485" s="241"/>
      <c r="P485" s="241"/>
      <c r="Q485" s="241"/>
      <c r="R485" s="241"/>
      <c r="S485" s="241"/>
      <c r="T485" s="242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3" t="s">
        <v>170</v>
      </c>
      <c r="AU485" s="243" t="s">
        <v>83</v>
      </c>
      <c r="AV485" s="13" t="s">
        <v>83</v>
      </c>
      <c r="AW485" s="13" t="s">
        <v>35</v>
      </c>
      <c r="AX485" s="13" t="s">
        <v>74</v>
      </c>
      <c r="AY485" s="243" t="s">
        <v>156</v>
      </c>
    </row>
    <row r="486" s="16" customFormat="1">
      <c r="A486" s="16"/>
      <c r="B486" s="275"/>
      <c r="C486" s="276"/>
      <c r="D486" s="228" t="s">
        <v>170</v>
      </c>
      <c r="E486" s="277" t="s">
        <v>28</v>
      </c>
      <c r="F486" s="278" t="s">
        <v>678</v>
      </c>
      <c r="G486" s="276"/>
      <c r="H486" s="279">
        <v>10.119999999999999</v>
      </c>
      <c r="I486" s="280"/>
      <c r="J486" s="276"/>
      <c r="K486" s="276"/>
      <c r="L486" s="281"/>
      <c r="M486" s="282"/>
      <c r="N486" s="283"/>
      <c r="O486" s="283"/>
      <c r="P486" s="283"/>
      <c r="Q486" s="283"/>
      <c r="R486" s="283"/>
      <c r="S486" s="283"/>
      <c r="T486" s="284"/>
      <c r="U486" s="16"/>
      <c r="V486" s="16"/>
      <c r="W486" s="16"/>
      <c r="X486" s="16"/>
      <c r="Y486" s="16"/>
      <c r="Z486" s="16"/>
      <c r="AA486" s="16"/>
      <c r="AB486" s="16"/>
      <c r="AC486" s="16"/>
      <c r="AD486" s="16"/>
      <c r="AE486" s="16"/>
      <c r="AT486" s="285" t="s">
        <v>170</v>
      </c>
      <c r="AU486" s="285" t="s">
        <v>83</v>
      </c>
      <c r="AV486" s="16" t="s">
        <v>95</v>
      </c>
      <c r="AW486" s="16" t="s">
        <v>35</v>
      </c>
      <c r="AX486" s="16" t="s">
        <v>74</v>
      </c>
      <c r="AY486" s="285" t="s">
        <v>156</v>
      </c>
    </row>
    <row r="487" s="13" customFormat="1">
      <c r="A487" s="13"/>
      <c r="B487" s="233"/>
      <c r="C487" s="234"/>
      <c r="D487" s="228" t="s">
        <v>170</v>
      </c>
      <c r="E487" s="235" t="s">
        <v>28</v>
      </c>
      <c r="F487" s="236" t="s">
        <v>679</v>
      </c>
      <c r="G487" s="234"/>
      <c r="H487" s="237">
        <v>370.12099999999998</v>
      </c>
      <c r="I487" s="238"/>
      <c r="J487" s="234"/>
      <c r="K487" s="234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170</v>
      </c>
      <c r="AU487" s="243" t="s">
        <v>83</v>
      </c>
      <c r="AV487" s="13" t="s">
        <v>83</v>
      </c>
      <c r="AW487" s="13" t="s">
        <v>35</v>
      </c>
      <c r="AX487" s="13" t="s">
        <v>74</v>
      </c>
      <c r="AY487" s="243" t="s">
        <v>156</v>
      </c>
    </row>
    <row r="488" s="13" customFormat="1">
      <c r="A488" s="13"/>
      <c r="B488" s="233"/>
      <c r="C488" s="234"/>
      <c r="D488" s="228" t="s">
        <v>170</v>
      </c>
      <c r="E488" s="235" t="s">
        <v>28</v>
      </c>
      <c r="F488" s="236" t="s">
        <v>680</v>
      </c>
      <c r="G488" s="234"/>
      <c r="H488" s="237">
        <v>54.667000000000002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170</v>
      </c>
      <c r="AU488" s="243" t="s">
        <v>83</v>
      </c>
      <c r="AV488" s="13" t="s">
        <v>83</v>
      </c>
      <c r="AW488" s="13" t="s">
        <v>35</v>
      </c>
      <c r="AX488" s="13" t="s">
        <v>74</v>
      </c>
      <c r="AY488" s="243" t="s">
        <v>156</v>
      </c>
    </row>
    <row r="489" s="13" customFormat="1">
      <c r="A489" s="13"/>
      <c r="B489" s="233"/>
      <c r="C489" s="234"/>
      <c r="D489" s="228" t="s">
        <v>170</v>
      </c>
      <c r="E489" s="235" t="s">
        <v>28</v>
      </c>
      <c r="F489" s="236" t="s">
        <v>681</v>
      </c>
      <c r="G489" s="234"/>
      <c r="H489" s="237">
        <v>60.131999999999998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170</v>
      </c>
      <c r="AU489" s="243" t="s">
        <v>83</v>
      </c>
      <c r="AV489" s="13" t="s">
        <v>83</v>
      </c>
      <c r="AW489" s="13" t="s">
        <v>35</v>
      </c>
      <c r="AX489" s="13" t="s">
        <v>74</v>
      </c>
      <c r="AY489" s="243" t="s">
        <v>156</v>
      </c>
    </row>
    <row r="490" s="16" customFormat="1">
      <c r="A490" s="16"/>
      <c r="B490" s="275"/>
      <c r="C490" s="276"/>
      <c r="D490" s="228" t="s">
        <v>170</v>
      </c>
      <c r="E490" s="277" t="s">
        <v>28</v>
      </c>
      <c r="F490" s="278" t="s">
        <v>678</v>
      </c>
      <c r="G490" s="276"/>
      <c r="H490" s="279">
        <v>484.92000000000002</v>
      </c>
      <c r="I490" s="280"/>
      <c r="J490" s="276"/>
      <c r="K490" s="276"/>
      <c r="L490" s="281"/>
      <c r="M490" s="282"/>
      <c r="N490" s="283"/>
      <c r="O490" s="283"/>
      <c r="P490" s="283"/>
      <c r="Q490" s="283"/>
      <c r="R490" s="283"/>
      <c r="S490" s="283"/>
      <c r="T490" s="284"/>
      <c r="U490" s="16"/>
      <c r="V490" s="16"/>
      <c r="W490" s="16"/>
      <c r="X490" s="16"/>
      <c r="Y490" s="16"/>
      <c r="Z490" s="16"/>
      <c r="AA490" s="16"/>
      <c r="AB490" s="16"/>
      <c r="AC490" s="16"/>
      <c r="AD490" s="16"/>
      <c r="AE490" s="16"/>
      <c r="AT490" s="285" t="s">
        <v>170</v>
      </c>
      <c r="AU490" s="285" t="s">
        <v>83</v>
      </c>
      <c r="AV490" s="16" t="s">
        <v>95</v>
      </c>
      <c r="AW490" s="16" t="s">
        <v>35</v>
      </c>
      <c r="AX490" s="16" t="s">
        <v>74</v>
      </c>
      <c r="AY490" s="285" t="s">
        <v>156</v>
      </c>
    </row>
    <row r="491" s="13" customFormat="1">
      <c r="A491" s="13"/>
      <c r="B491" s="233"/>
      <c r="C491" s="234"/>
      <c r="D491" s="228" t="s">
        <v>170</v>
      </c>
      <c r="E491" s="235" t="s">
        <v>28</v>
      </c>
      <c r="F491" s="236" t="s">
        <v>682</v>
      </c>
      <c r="G491" s="234"/>
      <c r="H491" s="237">
        <v>191.40299999999999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170</v>
      </c>
      <c r="AU491" s="243" t="s">
        <v>83</v>
      </c>
      <c r="AV491" s="13" t="s">
        <v>83</v>
      </c>
      <c r="AW491" s="13" t="s">
        <v>35</v>
      </c>
      <c r="AX491" s="13" t="s">
        <v>74</v>
      </c>
      <c r="AY491" s="243" t="s">
        <v>156</v>
      </c>
    </row>
    <row r="492" s="13" customFormat="1">
      <c r="A492" s="13"/>
      <c r="B492" s="233"/>
      <c r="C492" s="234"/>
      <c r="D492" s="228" t="s">
        <v>170</v>
      </c>
      <c r="E492" s="235" t="s">
        <v>28</v>
      </c>
      <c r="F492" s="236" t="s">
        <v>683</v>
      </c>
      <c r="G492" s="234"/>
      <c r="H492" s="237">
        <v>13.068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170</v>
      </c>
      <c r="AU492" s="243" t="s">
        <v>83</v>
      </c>
      <c r="AV492" s="13" t="s">
        <v>83</v>
      </c>
      <c r="AW492" s="13" t="s">
        <v>35</v>
      </c>
      <c r="AX492" s="13" t="s">
        <v>74</v>
      </c>
      <c r="AY492" s="243" t="s">
        <v>156</v>
      </c>
    </row>
    <row r="493" s="16" customFormat="1">
      <c r="A493" s="16"/>
      <c r="B493" s="275"/>
      <c r="C493" s="276"/>
      <c r="D493" s="228" t="s">
        <v>170</v>
      </c>
      <c r="E493" s="277" t="s">
        <v>28</v>
      </c>
      <c r="F493" s="278" t="s">
        <v>678</v>
      </c>
      <c r="G493" s="276"/>
      <c r="H493" s="279">
        <v>204.471</v>
      </c>
      <c r="I493" s="280"/>
      <c r="J493" s="276"/>
      <c r="K493" s="276"/>
      <c r="L493" s="281"/>
      <c r="M493" s="282"/>
      <c r="N493" s="283"/>
      <c r="O493" s="283"/>
      <c r="P493" s="283"/>
      <c r="Q493" s="283"/>
      <c r="R493" s="283"/>
      <c r="S493" s="283"/>
      <c r="T493" s="284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285" t="s">
        <v>170</v>
      </c>
      <c r="AU493" s="285" t="s">
        <v>83</v>
      </c>
      <c r="AV493" s="16" t="s">
        <v>95</v>
      </c>
      <c r="AW493" s="16" t="s">
        <v>35</v>
      </c>
      <c r="AX493" s="16" t="s">
        <v>74</v>
      </c>
      <c r="AY493" s="285" t="s">
        <v>156</v>
      </c>
    </row>
    <row r="494" s="15" customFormat="1">
      <c r="A494" s="15"/>
      <c r="B494" s="265"/>
      <c r="C494" s="266"/>
      <c r="D494" s="228" t="s">
        <v>170</v>
      </c>
      <c r="E494" s="267" t="s">
        <v>28</v>
      </c>
      <c r="F494" s="268" t="s">
        <v>310</v>
      </c>
      <c r="G494" s="266"/>
      <c r="H494" s="267" t="s">
        <v>28</v>
      </c>
      <c r="I494" s="269"/>
      <c r="J494" s="266"/>
      <c r="K494" s="266"/>
      <c r="L494" s="270"/>
      <c r="M494" s="271"/>
      <c r="N494" s="272"/>
      <c r="O494" s="272"/>
      <c r="P494" s="272"/>
      <c r="Q494" s="272"/>
      <c r="R494" s="272"/>
      <c r="S494" s="272"/>
      <c r="T494" s="273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4" t="s">
        <v>170</v>
      </c>
      <c r="AU494" s="274" t="s">
        <v>83</v>
      </c>
      <c r="AV494" s="15" t="s">
        <v>81</v>
      </c>
      <c r="AW494" s="15" t="s">
        <v>35</v>
      </c>
      <c r="AX494" s="15" t="s">
        <v>74</v>
      </c>
      <c r="AY494" s="274" t="s">
        <v>156</v>
      </c>
    </row>
    <row r="495" s="13" customFormat="1">
      <c r="A495" s="13"/>
      <c r="B495" s="233"/>
      <c r="C495" s="234"/>
      <c r="D495" s="228" t="s">
        <v>170</v>
      </c>
      <c r="E495" s="235" t="s">
        <v>28</v>
      </c>
      <c r="F495" s="236" t="s">
        <v>684</v>
      </c>
      <c r="G495" s="234"/>
      <c r="H495" s="237">
        <v>48.427999999999997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170</v>
      </c>
      <c r="AU495" s="243" t="s">
        <v>83</v>
      </c>
      <c r="AV495" s="13" t="s">
        <v>83</v>
      </c>
      <c r="AW495" s="13" t="s">
        <v>35</v>
      </c>
      <c r="AX495" s="13" t="s">
        <v>74</v>
      </c>
      <c r="AY495" s="243" t="s">
        <v>156</v>
      </c>
    </row>
    <row r="496" s="13" customFormat="1">
      <c r="A496" s="13"/>
      <c r="B496" s="233"/>
      <c r="C496" s="234"/>
      <c r="D496" s="228" t="s">
        <v>170</v>
      </c>
      <c r="E496" s="235" t="s">
        <v>28</v>
      </c>
      <c r="F496" s="236" t="s">
        <v>685</v>
      </c>
      <c r="G496" s="234"/>
      <c r="H496" s="237">
        <v>39.600000000000001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170</v>
      </c>
      <c r="AU496" s="243" t="s">
        <v>83</v>
      </c>
      <c r="AV496" s="13" t="s">
        <v>83</v>
      </c>
      <c r="AW496" s="13" t="s">
        <v>35</v>
      </c>
      <c r="AX496" s="13" t="s">
        <v>74</v>
      </c>
      <c r="AY496" s="243" t="s">
        <v>156</v>
      </c>
    </row>
    <row r="497" s="16" customFormat="1">
      <c r="A497" s="16"/>
      <c r="B497" s="275"/>
      <c r="C497" s="276"/>
      <c r="D497" s="228" t="s">
        <v>170</v>
      </c>
      <c r="E497" s="277" t="s">
        <v>28</v>
      </c>
      <c r="F497" s="278" t="s">
        <v>678</v>
      </c>
      <c r="G497" s="276"/>
      <c r="H497" s="279">
        <v>88.027999999999992</v>
      </c>
      <c r="I497" s="280"/>
      <c r="J497" s="276"/>
      <c r="K497" s="276"/>
      <c r="L497" s="281"/>
      <c r="M497" s="282"/>
      <c r="N497" s="283"/>
      <c r="O497" s="283"/>
      <c r="P497" s="283"/>
      <c r="Q497" s="283"/>
      <c r="R497" s="283"/>
      <c r="S497" s="283"/>
      <c r="T497" s="284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85" t="s">
        <v>170</v>
      </c>
      <c r="AU497" s="285" t="s">
        <v>83</v>
      </c>
      <c r="AV497" s="16" t="s">
        <v>95</v>
      </c>
      <c r="AW497" s="16" t="s">
        <v>35</v>
      </c>
      <c r="AX497" s="16" t="s">
        <v>74</v>
      </c>
      <c r="AY497" s="285" t="s">
        <v>156</v>
      </c>
    </row>
    <row r="498" s="15" customFormat="1">
      <c r="A498" s="15"/>
      <c r="B498" s="265"/>
      <c r="C498" s="266"/>
      <c r="D498" s="228" t="s">
        <v>170</v>
      </c>
      <c r="E498" s="267" t="s">
        <v>28</v>
      </c>
      <c r="F498" s="268" t="s">
        <v>686</v>
      </c>
      <c r="G498" s="266"/>
      <c r="H498" s="267" t="s">
        <v>28</v>
      </c>
      <c r="I498" s="269"/>
      <c r="J498" s="266"/>
      <c r="K498" s="266"/>
      <c r="L498" s="270"/>
      <c r="M498" s="271"/>
      <c r="N498" s="272"/>
      <c r="O498" s="272"/>
      <c r="P498" s="272"/>
      <c r="Q498" s="272"/>
      <c r="R498" s="272"/>
      <c r="S498" s="272"/>
      <c r="T498" s="273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4" t="s">
        <v>170</v>
      </c>
      <c r="AU498" s="274" t="s">
        <v>83</v>
      </c>
      <c r="AV498" s="15" t="s">
        <v>81</v>
      </c>
      <c r="AW498" s="15" t="s">
        <v>35</v>
      </c>
      <c r="AX498" s="15" t="s">
        <v>74</v>
      </c>
      <c r="AY498" s="274" t="s">
        <v>156</v>
      </c>
    </row>
    <row r="499" s="13" customFormat="1">
      <c r="A499" s="13"/>
      <c r="B499" s="233"/>
      <c r="C499" s="234"/>
      <c r="D499" s="228" t="s">
        <v>170</v>
      </c>
      <c r="E499" s="235" t="s">
        <v>28</v>
      </c>
      <c r="F499" s="236" t="s">
        <v>687</v>
      </c>
      <c r="G499" s="234"/>
      <c r="H499" s="237">
        <v>7.9199999999999999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170</v>
      </c>
      <c r="AU499" s="243" t="s">
        <v>83</v>
      </c>
      <c r="AV499" s="13" t="s">
        <v>83</v>
      </c>
      <c r="AW499" s="13" t="s">
        <v>35</v>
      </c>
      <c r="AX499" s="13" t="s">
        <v>74</v>
      </c>
      <c r="AY499" s="243" t="s">
        <v>156</v>
      </c>
    </row>
    <row r="500" s="13" customFormat="1">
      <c r="A500" s="13"/>
      <c r="B500" s="233"/>
      <c r="C500" s="234"/>
      <c r="D500" s="228" t="s">
        <v>170</v>
      </c>
      <c r="E500" s="235" t="s">
        <v>28</v>
      </c>
      <c r="F500" s="236" t="s">
        <v>688</v>
      </c>
      <c r="G500" s="234"/>
      <c r="H500" s="237">
        <v>31.02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170</v>
      </c>
      <c r="AU500" s="243" t="s">
        <v>83</v>
      </c>
      <c r="AV500" s="13" t="s">
        <v>83</v>
      </c>
      <c r="AW500" s="13" t="s">
        <v>35</v>
      </c>
      <c r="AX500" s="13" t="s">
        <v>74</v>
      </c>
      <c r="AY500" s="243" t="s">
        <v>156</v>
      </c>
    </row>
    <row r="501" s="13" customFormat="1">
      <c r="A501" s="13"/>
      <c r="B501" s="233"/>
      <c r="C501" s="234"/>
      <c r="D501" s="228" t="s">
        <v>170</v>
      </c>
      <c r="E501" s="235" t="s">
        <v>28</v>
      </c>
      <c r="F501" s="236" t="s">
        <v>689</v>
      </c>
      <c r="G501" s="234"/>
      <c r="H501" s="237">
        <v>36.850000000000001</v>
      </c>
      <c r="I501" s="238"/>
      <c r="J501" s="234"/>
      <c r="K501" s="234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170</v>
      </c>
      <c r="AU501" s="243" t="s">
        <v>83</v>
      </c>
      <c r="AV501" s="13" t="s">
        <v>83</v>
      </c>
      <c r="AW501" s="13" t="s">
        <v>35</v>
      </c>
      <c r="AX501" s="13" t="s">
        <v>74</v>
      </c>
      <c r="AY501" s="243" t="s">
        <v>156</v>
      </c>
    </row>
    <row r="502" s="13" customFormat="1">
      <c r="A502" s="13"/>
      <c r="B502" s="233"/>
      <c r="C502" s="234"/>
      <c r="D502" s="228" t="s">
        <v>170</v>
      </c>
      <c r="E502" s="235" t="s">
        <v>28</v>
      </c>
      <c r="F502" s="236" t="s">
        <v>690</v>
      </c>
      <c r="G502" s="234"/>
      <c r="H502" s="237">
        <v>20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170</v>
      </c>
      <c r="AU502" s="243" t="s">
        <v>83</v>
      </c>
      <c r="AV502" s="13" t="s">
        <v>83</v>
      </c>
      <c r="AW502" s="13" t="s">
        <v>35</v>
      </c>
      <c r="AX502" s="13" t="s">
        <v>74</v>
      </c>
      <c r="AY502" s="243" t="s">
        <v>156</v>
      </c>
    </row>
    <row r="503" s="16" customFormat="1">
      <c r="A503" s="16"/>
      <c r="B503" s="275"/>
      <c r="C503" s="276"/>
      <c r="D503" s="228" t="s">
        <v>170</v>
      </c>
      <c r="E503" s="277" t="s">
        <v>28</v>
      </c>
      <c r="F503" s="278" t="s">
        <v>678</v>
      </c>
      <c r="G503" s="276"/>
      <c r="H503" s="279">
        <v>95.789999999999992</v>
      </c>
      <c r="I503" s="280"/>
      <c r="J503" s="276"/>
      <c r="K503" s="276"/>
      <c r="L503" s="281"/>
      <c r="M503" s="282"/>
      <c r="N503" s="283"/>
      <c r="O503" s="283"/>
      <c r="P503" s="283"/>
      <c r="Q503" s="283"/>
      <c r="R503" s="283"/>
      <c r="S503" s="283"/>
      <c r="T503" s="284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85" t="s">
        <v>170</v>
      </c>
      <c r="AU503" s="285" t="s">
        <v>83</v>
      </c>
      <c r="AV503" s="16" t="s">
        <v>95</v>
      </c>
      <c r="AW503" s="16" t="s">
        <v>35</v>
      </c>
      <c r="AX503" s="16" t="s">
        <v>74</v>
      </c>
      <c r="AY503" s="285" t="s">
        <v>156</v>
      </c>
    </row>
    <row r="504" s="13" customFormat="1">
      <c r="A504" s="13"/>
      <c r="B504" s="233"/>
      <c r="C504" s="234"/>
      <c r="D504" s="228" t="s">
        <v>170</v>
      </c>
      <c r="E504" s="235" t="s">
        <v>28</v>
      </c>
      <c r="F504" s="236" t="s">
        <v>691</v>
      </c>
      <c r="G504" s="234"/>
      <c r="H504" s="237">
        <v>375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170</v>
      </c>
      <c r="AU504" s="243" t="s">
        <v>83</v>
      </c>
      <c r="AV504" s="13" t="s">
        <v>83</v>
      </c>
      <c r="AW504" s="13" t="s">
        <v>35</v>
      </c>
      <c r="AX504" s="13" t="s">
        <v>74</v>
      </c>
      <c r="AY504" s="243" t="s">
        <v>156</v>
      </c>
    </row>
    <row r="505" s="14" customFormat="1">
      <c r="A505" s="14"/>
      <c r="B505" s="244"/>
      <c r="C505" s="245"/>
      <c r="D505" s="228" t="s">
        <v>170</v>
      </c>
      <c r="E505" s="246" t="s">
        <v>28</v>
      </c>
      <c r="F505" s="247" t="s">
        <v>186</v>
      </c>
      <c r="G505" s="245"/>
      <c r="H505" s="248">
        <v>1258.329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170</v>
      </c>
      <c r="AU505" s="254" t="s">
        <v>83</v>
      </c>
      <c r="AV505" s="14" t="s">
        <v>163</v>
      </c>
      <c r="AW505" s="14" t="s">
        <v>35</v>
      </c>
      <c r="AX505" s="14" t="s">
        <v>81</v>
      </c>
      <c r="AY505" s="254" t="s">
        <v>156</v>
      </c>
    </row>
    <row r="506" s="2" customFormat="1" ht="24.15" customHeight="1">
      <c r="A506" s="40"/>
      <c r="B506" s="41"/>
      <c r="C506" s="215" t="s">
        <v>692</v>
      </c>
      <c r="D506" s="215" t="s">
        <v>158</v>
      </c>
      <c r="E506" s="216" t="s">
        <v>693</v>
      </c>
      <c r="F506" s="217" t="s">
        <v>694</v>
      </c>
      <c r="G506" s="218" t="s">
        <v>161</v>
      </c>
      <c r="H506" s="219">
        <v>339.38999999999999</v>
      </c>
      <c r="I506" s="220"/>
      <c r="J506" s="221">
        <f>ROUND(I506*H506,2)</f>
        <v>0</v>
      </c>
      <c r="K506" s="217" t="s">
        <v>162</v>
      </c>
      <c r="L506" s="46"/>
      <c r="M506" s="222" t="s">
        <v>28</v>
      </c>
      <c r="N506" s="223" t="s">
        <v>45</v>
      </c>
      <c r="O506" s="86"/>
      <c r="P506" s="224">
        <f>O506*H506</f>
        <v>0</v>
      </c>
      <c r="Q506" s="224">
        <v>0.038199999999999998</v>
      </c>
      <c r="R506" s="224">
        <f>Q506*H506</f>
        <v>12.964697999999999</v>
      </c>
      <c r="S506" s="224">
        <v>0</v>
      </c>
      <c r="T506" s="225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26" t="s">
        <v>163</v>
      </c>
      <c r="AT506" s="226" t="s">
        <v>158</v>
      </c>
      <c r="AU506" s="226" t="s">
        <v>83</v>
      </c>
      <c r="AY506" s="19" t="s">
        <v>156</v>
      </c>
      <c r="BE506" s="227">
        <f>IF(N506="základní",J506,0)</f>
        <v>0</v>
      </c>
      <c r="BF506" s="227">
        <f>IF(N506="snížená",J506,0)</f>
        <v>0</v>
      </c>
      <c r="BG506" s="227">
        <f>IF(N506="zákl. přenesená",J506,0)</f>
        <v>0</v>
      </c>
      <c r="BH506" s="227">
        <f>IF(N506="sníž. přenesená",J506,0)</f>
        <v>0</v>
      </c>
      <c r="BI506" s="227">
        <f>IF(N506="nulová",J506,0)</f>
        <v>0</v>
      </c>
      <c r="BJ506" s="19" t="s">
        <v>81</v>
      </c>
      <c r="BK506" s="227">
        <f>ROUND(I506*H506,2)</f>
        <v>0</v>
      </c>
      <c r="BL506" s="19" t="s">
        <v>163</v>
      </c>
      <c r="BM506" s="226" t="s">
        <v>695</v>
      </c>
    </row>
    <row r="507" s="2" customFormat="1">
      <c r="A507" s="40"/>
      <c r="B507" s="41"/>
      <c r="C507" s="42"/>
      <c r="D507" s="228" t="s">
        <v>165</v>
      </c>
      <c r="E507" s="42"/>
      <c r="F507" s="229" t="s">
        <v>694</v>
      </c>
      <c r="G507" s="42"/>
      <c r="H507" s="42"/>
      <c r="I507" s="230"/>
      <c r="J507" s="42"/>
      <c r="K507" s="42"/>
      <c r="L507" s="46"/>
      <c r="M507" s="231"/>
      <c r="N507" s="232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165</v>
      </c>
      <c r="AU507" s="19" t="s">
        <v>83</v>
      </c>
    </row>
    <row r="508" s="13" customFormat="1">
      <c r="A508" s="13"/>
      <c r="B508" s="233"/>
      <c r="C508" s="234"/>
      <c r="D508" s="228" t="s">
        <v>170</v>
      </c>
      <c r="E508" s="235" t="s">
        <v>28</v>
      </c>
      <c r="F508" s="236" t="s">
        <v>696</v>
      </c>
      <c r="G508" s="234"/>
      <c r="H508" s="237">
        <v>100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170</v>
      </c>
      <c r="AU508" s="243" t="s">
        <v>83</v>
      </c>
      <c r="AV508" s="13" t="s">
        <v>83</v>
      </c>
      <c r="AW508" s="13" t="s">
        <v>35</v>
      </c>
      <c r="AX508" s="13" t="s">
        <v>74</v>
      </c>
      <c r="AY508" s="243" t="s">
        <v>156</v>
      </c>
    </row>
    <row r="509" s="13" customFormat="1">
      <c r="A509" s="13"/>
      <c r="B509" s="233"/>
      <c r="C509" s="234"/>
      <c r="D509" s="228" t="s">
        <v>170</v>
      </c>
      <c r="E509" s="235" t="s">
        <v>28</v>
      </c>
      <c r="F509" s="236" t="s">
        <v>697</v>
      </c>
      <c r="G509" s="234"/>
      <c r="H509" s="237">
        <v>62.5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170</v>
      </c>
      <c r="AU509" s="243" t="s">
        <v>83</v>
      </c>
      <c r="AV509" s="13" t="s">
        <v>83</v>
      </c>
      <c r="AW509" s="13" t="s">
        <v>35</v>
      </c>
      <c r="AX509" s="13" t="s">
        <v>74</v>
      </c>
      <c r="AY509" s="243" t="s">
        <v>156</v>
      </c>
    </row>
    <row r="510" s="13" customFormat="1">
      <c r="A510" s="13"/>
      <c r="B510" s="233"/>
      <c r="C510" s="234"/>
      <c r="D510" s="228" t="s">
        <v>170</v>
      </c>
      <c r="E510" s="235" t="s">
        <v>28</v>
      </c>
      <c r="F510" s="236" t="s">
        <v>698</v>
      </c>
      <c r="G510" s="234"/>
      <c r="H510" s="237">
        <v>42.5</v>
      </c>
      <c r="I510" s="238"/>
      <c r="J510" s="234"/>
      <c r="K510" s="234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170</v>
      </c>
      <c r="AU510" s="243" t="s">
        <v>83</v>
      </c>
      <c r="AV510" s="13" t="s">
        <v>83</v>
      </c>
      <c r="AW510" s="13" t="s">
        <v>35</v>
      </c>
      <c r="AX510" s="13" t="s">
        <v>74</v>
      </c>
      <c r="AY510" s="243" t="s">
        <v>156</v>
      </c>
    </row>
    <row r="511" s="13" customFormat="1">
      <c r="A511" s="13"/>
      <c r="B511" s="233"/>
      <c r="C511" s="234"/>
      <c r="D511" s="228" t="s">
        <v>170</v>
      </c>
      <c r="E511" s="235" t="s">
        <v>28</v>
      </c>
      <c r="F511" s="236" t="s">
        <v>699</v>
      </c>
      <c r="G511" s="234"/>
      <c r="H511" s="237">
        <v>90.209999999999994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170</v>
      </c>
      <c r="AU511" s="243" t="s">
        <v>83</v>
      </c>
      <c r="AV511" s="13" t="s">
        <v>83</v>
      </c>
      <c r="AW511" s="13" t="s">
        <v>35</v>
      </c>
      <c r="AX511" s="13" t="s">
        <v>74</v>
      </c>
      <c r="AY511" s="243" t="s">
        <v>156</v>
      </c>
    </row>
    <row r="512" s="13" customFormat="1">
      <c r="A512" s="13"/>
      <c r="B512" s="233"/>
      <c r="C512" s="234"/>
      <c r="D512" s="228" t="s">
        <v>170</v>
      </c>
      <c r="E512" s="235" t="s">
        <v>28</v>
      </c>
      <c r="F512" s="236" t="s">
        <v>700</v>
      </c>
      <c r="G512" s="234"/>
      <c r="H512" s="237">
        <v>0.90000000000000002</v>
      </c>
      <c r="I512" s="238"/>
      <c r="J512" s="234"/>
      <c r="K512" s="234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170</v>
      </c>
      <c r="AU512" s="243" t="s">
        <v>83</v>
      </c>
      <c r="AV512" s="13" t="s">
        <v>83</v>
      </c>
      <c r="AW512" s="13" t="s">
        <v>35</v>
      </c>
      <c r="AX512" s="13" t="s">
        <v>74</v>
      </c>
      <c r="AY512" s="243" t="s">
        <v>156</v>
      </c>
    </row>
    <row r="513" s="13" customFormat="1">
      <c r="A513" s="13"/>
      <c r="B513" s="233"/>
      <c r="C513" s="234"/>
      <c r="D513" s="228" t="s">
        <v>170</v>
      </c>
      <c r="E513" s="235" t="s">
        <v>28</v>
      </c>
      <c r="F513" s="236" t="s">
        <v>701</v>
      </c>
      <c r="G513" s="234"/>
      <c r="H513" s="237">
        <v>34.68</v>
      </c>
      <c r="I513" s="238"/>
      <c r="J513" s="234"/>
      <c r="K513" s="234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170</v>
      </c>
      <c r="AU513" s="243" t="s">
        <v>83</v>
      </c>
      <c r="AV513" s="13" t="s">
        <v>83</v>
      </c>
      <c r="AW513" s="13" t="s">
        <v>35</v>
      </c>
      <c r="AX513" s="13" t="s">
        <v>74</v>
      </c>
      <c r="AY513" s="243" t="s">
        <v>156</v>
      </c>
    </row>
    <row r="514" s="13" customFormat="1">
      <c r="A514" s="13"/>
      <c r="B514" s="233"/>
      <c r="C514" s="234"/>
      <c r="D514" s="228" t="s">
        <v>170</v>
      </c>
      <c r="E514" s="235" t="s">
        <v>28</v>
      </c>
      <c r="F514" s="236" t="s">
        <v>702</v>
      </c>
      <c r="G514" s="234"/>
      <c r="H514" s="237">
        <v>8.5999999999999996</v>
      </c>
      <c r="I514" s="238"/>
      <c r="J514" s="234"/>
      <c r="K514" s="234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170</v>
      </c>
      <c r="AU514" s="243" t="s">
        <v>83</v>
      </c>
      <c r="AV514" s="13" t="s">
        <v>83</v>
      </c>
      <c r="AW514" s="13" t="s">
        <v>35</v>
      </c>
      <c r="AX514" s="13" t="s">
        <v>74</v>
      </c>
      <c r="AY514" s="243" t="s">
        <v>156</v>
      </c>
    </row>
    <row r="515" s="14" customFormat="1">
      <c r="A515" s="14"/>
      <c r="B515" s="244"/>
      <c r="C515" s="245"/>
      <c r="D515" s="228" t="s">
        <v>170</v>
      </c>
      <c r="E515" s="246" t="s">
        <v>28</v>
      </c>
      <c r="F515" s="247" t="s">
        <v>186</v>
      </c>
      <c r="G515" s="245"/>
      <c r="H515" s="248">
        <v>339.38999999999999</v>
      </c>
      <c r="I515" s="249"/>
      <c r="J515" s="245"/>
      <c r="K515" s="245"/>
      <c r="L515" s="250"/>
      <c r="M515" s="251"/>
      <c r="N515" s="252"/>
      <c r="O515" s="252"/>
      <c r="P515" s="252"/>
      <c r="Q515" s="252"/>
      <c r="R515" s="252"/>
      <c r="S515" s="252"/>
      <c r="T515" s="25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4" t="s">
        <v>170</v>
      </c>
      <c r="AU515" s="254" t="s">
        <v>83</v>
      </c>
      <c r="AV515" s="14" t="s">
        <v>163</v>
      </c>
      <c r="AW515" s="14" t="s">
        <v>35</v>
      </c>
      <c r="AX515" s="14" t="s">
        <v>81</v>
      </c>
      <c r="AY515" s="254" t="s">
        <v>156</v>
      </c>
    </row>
    <row r="516" s="2" customFormat="1" ht="24.15" customHeight="1">
      <c r="A516" s="40"/>
      <c r="B516" s="41"/>
      <c r="C516" s="215" t="s">
        <v>703</v>
      </c>
      <c r="D516" s="215" t="s">
        <v>158</v>
      </c>
      <c r="E516" s="216" t="s">
        <v>704</v>
      </c>
      <c r="F516" s="217" t="s">
        <v>705</v>
      </c>
      <c r="G516" s="218" t="s">
        <v>161</v>
      </c>
      <c r="H516" s="219">
        <v>52.799999999999997</v>
      </c>
      <c r="I516" s="220"/>
      <c r="J516" s="221">
        <f>ROUND(I516*H516,2)</f>
        <v>0</v>
      </c>
      <c r="K516" s="217" t="s">
        <v>162</v>
      </c>
      <c r="L516" s="46"/>
      <c r="M516" s="222" t="s">
        <v>28</v>
      </c>
      <c r="N516" s="223" t="s">
        <v>45</v>
      </c>
      <c r="O516" s="86"/>
      <c r="P516" s="224">
        <f>O516*H516</f>
        <v>0</v>
      </c>
      <c r="Q516" s="224">
        <v>0.038199999999999998</v>
      </c>
      <c r="R516" s="224">
        <f>Q516*H516</f>
        <v>2.0169599999999996</v>
      </c>
      <c r="S516" s="224">
        <v>0</v>
      </c>
      <c r="T516" s="225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26" t="s">
        <v>163</v>
      </c>
      <c r="AT516" s="226" t="s">
        <v>158</v>
      </c>
      <c r="AU516" s="226" t="s">
        <v>83</v>
      </c>
      <c r="AY516" s="19" t="s">
        <v>156</v>
      </c>
      <c r="BE516" s="227">
        <f>IF(N516="základní",J516,0)</f>
        <v>0</v>
      </c>
      <c r="BF516" s="227">
        <f>IF(N516="snížená",J516,0)</f>
        <v>0</v>
      </c>
      <c r="BG516" s="227">
        <f>IF(N516="zákl. přenesená",J516,0)</f>
        <v>0</v>
      </c>
      <c r="BH516" s="227">
        <f>IF(N516="sníž. přenesená",J516,0)</f>
        <v>0</v>
      </c>
      <c r="BI516" s="227">
        <f>IF(N516="nulová",J516,0)</f>
        <v>0</v>
      </c>
      <c r="BJ516" s="19" t="s">
        <v>81</v>
      </c>
      <c r="BK516" s="227">
        <f>ROUND(I516*H516,2)</f>
        <v>0</v>
      </c>
      <c r="BL516" s="19" t="s">
        <v>163</v>
      </c>
      <c r="BM516" s="226" t="s">
        <v>706</v>
      </c>
    </row>
    <row r="517" s="2" customFormat="1">
      <c r="A517" s="40"/>
      <c r="B517" s="41"/>
      <c r="C517" s="42"/>
      <c r="D517" s="228" t="s">
        <v>165</v>
      </c>
      <c r="E517" s="42"/>
      <c r="F517" s="229" t="s">
        <v>705</v>
      </c>
      <c r="G517" s="42"/>
      <c r="H517" s="42"/>
      <c r="I517" s="230"/>
      <c r="J517" s="42"/>
      <c r="K517" s="42"/>
      <c r="L517" s="46"/>
      <c r="M517" s="231"/>
      <c r="N517" s="232"/>
      <c r="O517" s="86"/>
      <c r="P517" s="86"/>
      <c r="Q517" s="86"/>
      <c r="R517" s="86"/>
      <c r="S517" s="86"/>
      <c r="T517" s="87"/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T517" s="19" t="s">
        <v>165</v>
      </c>
      <c r="AU517" s="19" t="s">
        <v>83</v>
      </c>
    </row>
    <row r="518" s="13" customFormat="1">
      <c r="A518" s="13"/>
      <c r="B518" s="233"/>
      <c r="C518" s="234"/>
      <c r="D518" s="228" t="s">
        <v>170</v>
      </c>
      <c r="E518" s="235" t="s">
        <v>28</v>
      </c>
      <c r="F518" s="236" t="s">
        <v>707</v>
      </c>
      <c r="G518" s="234"/>
      <c r="H518" s="237">
        <v>52.799999999999997</v>
      </c>
      <c r="I518" s="238"/>
      <c r="J518" s="234"/>
      <c r="K518" s="234"/>
      <c r="L518" s="239"/>
      <c r="M518" s="240"/>
      <c r="N518" s="241"/>
      <c r="O518" s="241"/>
      <c r="P518" s="241"/>
      <c r="Q518" s="241"/>
      <c r="R518" s="241"/>
      <c r="S518" s="241"/>
      <c r="T518" s="24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3" t="s">
        <v>170</v>
      </c>
      <c r="AU518" s="243" t="s">
        <v>83</v>
      </c>
      <c r="AV518" s="13" t="s">
        <v>83</v>
      </c>
      <c r="AW518" s="13" t="s">
        <v>35</v>
      </c>
      <c r="AX518" s="13" t="s">
        <v>81</v>
      </c>
      <c r="AY518" s="243" t="s">
        <v>156</v>
      </c>
    </row>
    <row r="519" s="2" customFormat="1" ht="24.15" customHeight="1">
      <c r="A519" s="40"/>
      <c r="B519" s="41"/>
      <c r="C519" s="215" t="s">
        <v>708</v>
      </c>
      <c r="D519" s="215" t="s">
        <v>158</v>
      </c>
      <c r="E519" s="216" t="s">
        <v>709</v>
      </c>
      <c r="F519" s="217" t="s">
        <v>710</v>
      </c>
      <c r="G519" s="218" t="s">
        <v>257</v>
      </c>
      <c r="H519" s="219">
        <v>788</v>
      </c>
      <c r="I519" s="220"/>
      <c r="J519" s="221">
        <f>ROUND(I519*H519,2)</f>
        <v>0</v>
      </c>
      <c r="K519" s="217" t="s">
        <v>162</v>
      </c>
      <c r="L519" s="46"/>
      <c r="M519" s="222" t="s">
        <v>28</v>
      </c>
      <c r="N519" s="223" t="s">
        <v>45</v>
      </c>
      <c r="O519" s="86"/>
      <c r="P519" s="224">
        <f>O519*H519</f>
        <v>0</v>
      </c>
      <c r="Q519" s="224">
        <v>0.0035000000000000001</v>
      </c>
      <c r="R519" s="224">
        <f>Q519*H519</f>
        <v>2.758</v>
      </c>
      <c r="S519" s="224">
        <v>0</v>
      </c>
      <c r="T519" s="225">
        <f>S519*H519</f>
        <v>0</v>
      </c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R519" s="226" t="s">
        <v>163</v>
      </c>
      <c r="AT519" s="226" t="s">
        <v>158</v>
      </c>
      <c r="AU519" s="226" t="s">
        <v>83</v>
      </c>
      <c r="AY519" s="19" t="s">
        <v>156</v>
      </c>
      <c r="BE519" s="227">
        <f>IF(N519="základní",J519,0)</f>
        <v>0</v>
      </c>
      <c r="BF519" s="227">
        <f>IF(N519="snížená",J519,0)</f>
        <v>0</v>
      </c>
      <c r="BG519" s="227">
        <f>IF(N519="zákl. přenesená",J519,0)</f>
        <v>0</v>
      </c>
      <c r="BH519" s="227">
        <f>IF(N519="sníž. přenesená",J519,0)</f>
        <v>0</v>
      </c>
      <c r="BI519" s="227">
        <f>IF(N519="nulová",J519,0)</f>
        <v>0</v>
      </c>
      <c r="BJ519" s="19" t="s">
        <v>81</v>
      </c>
      <c r="BK519" s="227">
        <f>ROUND(I519*H519,2)</f>
        <v>0</v>
      </c>
      <c r="BL519" s="19" t="s">
        <v>163</v>
      </c>
      <c r="BM519" s="226" t="s">
        <v>711</v>
      </c>
    </row>
    <row r="520" s="2" customFormat="1">
      <c r="A520" s="40"/>
      <c r="B520" s="41"/>
      <c r="C520" s="42"/>
      <c r="D520" s="228" t="s">
        <v>165</v>
      </c>
      <c r="E520" s="42"/>
      <c r="F520" s="229" t="s">
        <v>710</v>
      </c>
      <c r="G520" s="42"/>
      <c r="H520" s="42"/>
      <c r="I520" s="230"/>
      <c r="J520" s="42"/>
      <c r="K520" s="42"/>
      <c r="L520" s="46"/>
      <c r="M520" s="231"/>
      <c r="N520" s="232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165</v>
      </c>
      <c r="AU520" s="19" t="s">
        <v>83</v>
      </c>
    </row>
    <row r="521" s="13" customFormat="1">
      <c r="A521" s="13"/>
      <c r="B521" s="233"/>
      <c r="C521" s="234"/>
      <c r="D521" s="228" t="s">
        <v>170</v>
      </c>
      <c r="E521" s="235" t="s">
        <v>28</v>
      </c>
      <c r="F521" s="236" t="s">
        <v>712</v>
      </c>
      <c r="G521" s="234"/>
      <c r="H521" s="237">
        <v>200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170</v>
      </c>
      <c r="AU521" s="243" t="s">
        <v>83</v>
      </c>
      <c r="AV521" s="13" t="s">
        <v>83</v>
      </c>
      <c r="AW521" s="13" t="s">
        <v>35</v>
      </c>
      <c r="AX521" s="13" t="s">
        <v>74</v>
      </c>
      <c r="AY521" s="243" t="s">
        <v>156</v>
      </c>
    </row>
    <row r="522" s="13" customFormat="1">
      <c r="A522" s="13"/>
      <c r="B522" s="233"/>
      <c r="C522" s="234"/>
      <c r="D522" s="228" t="s">
        <v>170</v>
      </c>
      <c r="E522" s="235" t="s">
        <v>28</v>
      </c>
      <c r="F522" s="236" t="s">
        <v>713</v>
      </c>
      <c r="G522" s="234"/>
      <c r="H522" s="237">
        <v>100</v>
      </c>
      <c r="I522" s="238"/>
      <c r="J522" s="234"/>
      <c r="K522" s="234"/>
      <c r="L522" s="239"/>
      <c r="M522" s="240"/>
      <c r="N522" s="241"/>
      <c r="O522" s="241"/>
      <c r="P522" s="241"/>
      <c r="Q522" s="241"/>
      <c r="R522" s="241"/>
      <c r="S522" s="241"/>
      <c r="T522" s="242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3" t="s">
        <v>170</v>
      </c>
      <c r="AU522" s="243" t="s">
        <v>83</v>
      </c>
      <c r="AV522" s="13" t="s">
        <v>83</v>
      </c>
      <c r="AW522" s="13" t="s">
        <v>35</v>
      </c>
      <c r="AX522" s="13" t="s">
        <v>74</v>
      </c>
      <c r="AY522" s="243" t="s">
        <v>156</v>
      </c>
    </row>
    <row r="523" s="13" customFormat="1">
      <c r="A523" s="13"/>
      <c r="B523" s="233"/>
      <c r="C523" s="234"/>
      <c r="D523" s="228" t="s">
        <v>170</v>
      </c>
      <c r="E523" s="235" t="s">
        <v>28</v>
      </c>
      <c r="F523" s="236" t="s">
        <v>714</v>
      </c>
      <c r="G523" s="234"/>
      <c r="H523" s="237">
        <v>100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170</v>
      </c>
      <c r="AU523" s="243" t="s">
        <v>83</v>
      </c>
      <c r="AV523" s="13" t="s">
        <v>83</v>
      </c>
      <c r="AW523" s="13" t="s">
        <v>35</v>
      </c>
      <c r="AX523" s="13" t="s">
        <v>74</v>
      </c>
      <c r="AY523" s="243" t="s">
        <v>156</v>
      </c>
    </row>
    <row r="524" s="13" customFormat="1">
      <c r="A524" s="13"/>
      <c r="B524" s="233"/>
      <c r="C524" s="234"/>
      <c r="D524" s="228" t="s">
        <v>170</v>
      </c>
      <c r="E524" s="235" t="s">
        <v>28</v>
      </c>
      <c r="F524" s="236" t="s">
        <v>715</v>
      </c>
      <c r="G524" s="234"/>
      <c r="H524" s="237">
        <v>22</v>
      </c>
      <c r="I524" s="238"/>
      <c r="J524" s="234"/>
      <c r="K524" s="234"/>
      <c r="L524" s="239"/>
      <c r="M524" s="240"/>
      <c r="N524" s="241"/>
      <c r="O524" s="241"/>
      <c r="P524" s="241"/>
      <c r="Q524" s="241"/>
      <c r="R524" s="241"/>
      <c r="S524" s="241"/>
      <c r="T524" s="24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3" t="s">
        <v>170</v>
      </c>
      <c r="AU524" s="243" t="s">
        <v>83</v>
      </c>
      <c r="AV524" s="13" t="s">
        <v>83</v>
      </c>
      <c r="AW524" s="13" t="s">
        <v>35</v>
      </c>
      <c r="AX524" s="13" t="s">
        <v>74</v>
      </c>
      <c r="AY524" s="243" t="s">
        <v>156</v>
      </c>
    </row>
    <row r="525" s="13" customFormat="1">
      <c r="A525" s="13"/>
      <c r="B525" s="233"/>
      <c r="C525" s="234"/>
      <c r="D525" s="228" t="s">
        <v>170</v>
      </c>
      <c r="E525" s="235" t="s">
        <v>28</v>
      </c>
      <c r="F525" s="236" t="s">
        <v>716</v>
      </c>
      <c r="G525" s="234"/>
      <c r="H525" s="237">
        <v>82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170</v>
      </c>
      <c r="AU525" s="243" t="s">
        <v>83</v>
      </c>
      <c r="AV525" s="13" t="s">
        <v>83</v>
      </c>
      <c r="AW525" s="13" t="s">
        <v>35</v>
      </c>
      <c r="AX525" s="13" t="s">
        <v>74</v>
      </c>
      <c r="AY525" s="243" t="s">
        <v>156</v>
      </c>
    </row>
    <row r="526" s="13" customFormat="1">
      <c r="A526" s="13"/>
      <c r="B526" s="233"/>
      <c r="C526" s="234"/>
      <c r="D526" s="228" t="s">
        <v>170</v>
      </c>
      <c r="E526" s="235" t="s">
        <v>28</v>
      </c>
      <c r="F526" s="236" t="s">
        <v>717</v>
      </c>
      <c r="G526" s="234"/>
      <c r="H526" s="237">
        <v>176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170</v>
      </c>
      <c r="AU526" s="243" t="s">
        <v>83</v>
      </c>
      <c r="AV526" s="13" t="s">
        <v>83</v>
      </c>
      <c r="AW526" s="13" t="s">
        <v>35</v>
      </c>
      <c r="AX526" s="13" t="s">
        <v>74</v>
      </c>
      <c r="AY526" s="243" t="s">
        <v>156</v>
      </c>
    </row>
    <row r="527" s="13" customFormat="1">
      <c r="A527" s="13"/>
      <c r="B527" s="233"/>
      <c r="C527" s="234"/>
      <c r="D527" s="228" t="s">
        <v>170</v>
      </c>
      <c r="E527" s="235" t="s">
        <v>28</v>
      </c>
      <c r="F527" s="236" t="s">
        <v>718</v>
      </c>
      <c r="G527" s="234"/>
      <c r="H527" s="237">
        <v>108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170</v>
      </c>
      <c r="AU527" s="243" t="s">
        <v>83</v>
      </c>
      <c r="AV527" s="13" t="s">
        <v>83</v>
      </c>
      <c r="AW527" s="13" t="s">
        <v>35</v>
      </c>
      <c r="AX527" s="13" t="s">
        <v>74</v>
      </c>
      <c r="AY527" s="243" t="s">
        <v>156</v>
      </c>
    </row>
    <row r="528" s="14" customFormat="1">
      <c r="A528" s="14"/>
      <c r="B528" s="244"/>
      <c r="C528" s="245"/>
      <c r="D528" s="228" t="s">
        <v>170</v>
      </c>
      <c r="E528" s="246" t="s">
        <v>28</v>
      </c>
      <c r="F528" s="247" t="s">
        <v>186</v>
      </c>
      <c r="G528" s="245"/>
      <c r="H528" s="248">
        <v>788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170</v>
      </c>
      <c r="AU528" s="254" t="s">
        <v>83</v>
      </c>
      <c r="AV528" s="14" t="s">
        <v>163</v>
      </c>
      <c r="AW528" s="14" t="s">
        <v>35</v>
      </c>
      <c r="AX528" s="14" t="s">
        <v>81</v>
      </c>
      <c r="AY528" s="254" t="s">
        <v>156</v>
      </c>
    </row>
    <row r="529" s="2" customFormat="1" ht="24.15" customHeight="1">
      <c r="A529" s="40"/>
      <c r="B529" s="41"/>
      <c r="C529" s="215" t="s">
        <v>719</v>
      </c>
      <c r="D529" s="215" t="s">
        <v>158</v>
      </c>
      <c r="E529" s="216" t="s">
        <v>720</v>
      </c>
      <c r="F529" s="217" t="s">
        <v>721</v>
      </c>
      <c r="G529" s="218" t="s">
        <v>257</v>
      </c>
      <c r="H529" s="219">
        <v>21</v>
      </c>
      <c r="I529" s="220"/>
      <c r="J529" s="221">
        <f>ROUND(I529*H529,2)</f>
        <v>0</v>
      </c>
      <c r="K529" s="217" t="s">
        <v>162</v>
      </c>
      <c r="L529" s="46"/>
      <c r="M529" s="222" t="s">
        <v>28</v>
      </c>
      <c r="N529" s="223" t="s">
        <v>45</v>
      </c>
      <c r="O529" s="86"/>
      <c r="P529" s="224">
        <f>O529*H529</f>
        <v>0</v>
      </c>
      <c r="Q529" s="224">
        <v>0.038199999999999998</v>
      </c>
      <c r="R529" s="224">
        <f>Q529*H529</f>
        <v>0.80219999999999991</v>
      </c>
      <c r="S529" s="224">
        <v>0</v>
      </c>
      <c r="T529" s="225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26" t="s">
        <v>163</v>
      </c>
      <c r="AT529" s="226" t="s">
        <v>158</v>
      </c>
      <c r="AU529" s="226" t="s">
        <v>83</v>
      </c>
      <c r="AY529" s="19" t="s">
        <v>156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19" t="s">
        <v>81</v>
      </c>
      <c r="BK529" s="227">
        <f>ROUND(I529*H529,2)</f>
        <v>0</v>
      </c>
      <c r="BL529" s="19" t="s">
        <v>163</v>
      </c>
      <c r="BM529" s="226" t="s">
        <v>722</v>
      </c>
    </row>
    <row r="530" s="2" customFormat="1">
      <c r="A530" s="40"/>
      <c r="B530" s="41"/>
      <c r="C530" s="42"/>
      <c r="D530" s="228" t="s">
        <v>165</v>
      </c>
      <c r="E530" s="42"/>
      <c r="F530" s="229" t="s">
        <v>721</v>
      </c>
      <c r="G530" s="42"/>
      <c r="H530" s="42"/>
      <c r="I530" s="230"/>
      <c r="J530" s="42"/>
      <c r="K530" s="42"/>
      <c r="L530" s="46"/>
      <c r="M530" s="231"/>
      <c r="N530" s="232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165</v>
      </c>
      <c r="AU530" s="19" t="s">
        <v>83</v>
      </c>
    </row>
    <row r="531" s="13" customFormat="1">
      <c r="A531" s="13"/>
      <c r="B531" s="233"/>
      <c r="C531" s="234"/>
      <c r="D531" s="228" t="s">
        <v>170</v>
      </c>
      <c r="E531" s="235" t="s">
        <v>28</v>
      </c>
      <c r="F531" s="236" t="s">
        <v>723</v>
      </c>
      <c r="G531" s="234"/>
      <c r="H531" s="237">
        <v>21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170</v>
      </c>
      <c r="AU531" s="243" t="s">
        <v>83</v>
      </c>
      <c r="AV531" s="13" t="s">
        <v>83</v>
      </c>
      <c r="AW531" s="13" t="s">
        <v>35</v>
      </c>
      <c r="AX531" s="13" t="s">
        <v>74</v>
      </c>
      <c r="AY531" s="243" t="s">
        <v>156</v>
      </c>
    </row>
    <row r="532" s="14" customFormat="1">
      <c r="A532" s="14"/>
      <c r="B532" s="244"/>
      <c r="C532" s="245"/>
      <c r="D532" s="228" t="s">
        <v>170</v>
      </c>
      <c r="E532" s="246" t="s">
        <v>28</v>
      </c>
      <c r="F532" s="247" t="s">
        <v>186</v>
      </c>
      <c r="G532" s="245"/>
      <c r="H532" s="248">
        <v>21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170</v>
      </c>
      <c r="AU532" s="254" t="s">
        <v>83</v>
      </c>
      <c r="AV532" s="14" t="s">
        <v>163</v>
      </c>
      <c r="AW532" s="14" t="s">
        <v>35</v>
      </c>
      <c r="AX532" s="14" t="s">
        <v>81</v>
      </c>
      <c r="AY532" s="254" t="s">
        <v>156</v>
      </c>
    </row>
    <row r="533" s="2" customFormat="1" ht="24.15" customHeight="1">
      <c r="A533" s="40"/>
      <c r="B533" s="41"/>
      <c r="C533" s="215" t="s">
        <v>724</v>
      </c>
      <c r="D533" s="215" t="s">
        <v>158</v>
      </c>
      <c r="E533" s="216" t="s">
        <v>725</v>
      </c>
      <c r="F533" s="217" t="s">
        <v>726</v>
      </c>
      <c r="G533" s="218" t="s">
        <v>257</v>
      </c>
      <c r="H533" s="219">
        <v>13</v>
      </c>
      <c r="I533" s="220"/>
      <c r="J533" s="221">
        <f>ROUND(I533*H533,2)</f>
        <v>0</v>
      </c>
      <c r="K533" s="217" t="s">
        <v>162</v>
      </c>
      <c r="L533" s="46"/>
      <c r="M533" s="222" t="s">
        <v>28</v>
      </c>
      <c r="N533" s="223" t="s">
        <v>45</v>
      </c>
      <c r="O533" s="86"/>
      <c r="P533" s="224">
        <f>O533*H533</f>
        <v>0</v>
      </c>
      <c r="Q533" s="224">
        <v>0.14699999999999999</v>
      </c>
      <c r="R533" s="224">
        <f>Q533*H533</f>
        <v>1.9109999999999998</v>
      </c>
      <c r="S533" s="224">
        <v>0</v>
      </c>
      <c r="T533" s="225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26" t="s">
        <v>163</v>
      </c>
      <c r="AT533" s="226" t="s">
        <v>158</v>
      </c>
      <c r="AU533" s="226" t="s">
        <v>83</v>
      </c>
      <c r="AY533" s="19" t="s">
        <v>156</v>
      </c>
      <c r="BE533" s="227">
        <f>IF(N533="základní",J533,0)</f>
        <v>0</v>
      </c>
      <c r="BF533" s="227">
        <f>IF(N533="snížená",J533,0)</f>
        <v>0</v>
      </c>
      <c r="BG533" s="227">
        <f>IF(N533="zákl. přenesená",J533,0)</f>
        <v>0</v>
      </c>
      <c r="BH533" s="227">
        <f>IF(N533="sníž. přenesená",J533,0)</f>
        <v>0</v>
      </c>
      <c r="BI533" s="227">
        <f>IF(N533="nulová",J533,0)</f>
        <v>0</v>
      </c>
      <c r="BJ533" s="19" t="s">
        <v>81</v>
      </c>
      <c r="BK533" s="227">
        <f>ROUND(I533*H533,2)</f>
        <v>0</v>
      </c>
      <c r="BL533" s="19" t="s">
        <v>163</v>
      </c>
      <c r="BM533" s="226" t="s">
        <v>727</v>
      </c>
    </row>
    <row r="534" s="2" customFormat="1">
      <c r="A534" s="40"/>
      <c r="B534" s="41"/>
      <c r="C534" s="42"/>
      <c r="D534" s="228" t="s">
        <v>165</v>
      </c>
      <c r="E534" s="42"/>
      <c r="F534" s="229" t="s">
        <v>726</v>
      </c>
      <c r="G534" s="42"/>
      <c r="H534" s="42"/>
      <c r="I534" s="230"/>
      <c r="J534" s="42"/>
      <c r="K534" s="42"/>
      <c r="L534" s="46"/>
      <c r="M534" s="231"/>
      <c r="N534" s="232"/>
      <c r="O534" s="86"/>
      <c r="P534" s="86"/>
      <c r="Q534" s="86"/>
      <c r="R534" s="86"/>
      <c r="S534" s="86"/>
      <c r="T534" s="87"/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T534" s="19" t="s">
        <v>165</v>
      </c>
      <c r="AU534" s="19" t="s">
        <v>83</v>
      </c>
    </row>
    <row r="535" s="13" customFormat="1">
      <c r="A535" s="13"/>
      <c r="B535" s="233"/>
      <c r="C535" s="234"/>
      <c r="D535" s="228" t="s">
        <v>170</v>
      </c>
      <c r="E535" s="235" t="s">
        <v>28</v>
      </c>
      <c r="F535" s="236" t="s">
        <v>728</v>
      </c>
      <c r="G535" s="234"/>
      <c r="H535" s="237">
        <v>11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170</v>
      </c>
      <c r="AU535" s="243" t="s">
        <v>83</v>
      </c>
      <c r="AV535" s="13" t="s">
        <v>83</v>
      </c>
      <c r="AW535" s="13" t="s">
        <v>35</v>
      </c>
      <c r="AX535" s="13" t="s">
        <v>74</v>
      </c>
      <c r="AY535" s="243" t="s">
        <v>156</v>
      </c>
    </row>
    <row r="536" s="13" customFormat="1">
      <c r="A536" s="13"/>
      <c r="B536" s="233"/>
      <c r="C536" s="234"/>
      <c r="D536" s="228" t="s">
        <v>170</v>
      </c>
      <c r="E536" s="235" t="s">
        <v>28</v>
      </c>
      <c r="F536" s="236" t="s">
        <v>729</v>
      </c>
      <c r="G536" s="234"/>
      <c r="H536" s="237">
        <v>1</v>
      </c>
      <c r="I536" s="238"/>
      <c r="J536" s="234"/>
      <c r="K536" s="234"/>
      <c r="L536" s="239"/>
      <c r="M536" s="240"/>
      <c r="N536" s="241"/>
      <c r="O536" s="241"/>
      <c r="P536" s="241"/>
      <c r="Q536" s="241"/>
      <c r="R536" s="241"/>
      <c r="S536" s="241"/>
      <c r="T536" s="242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3" t="s">
        <v>170</v>
      </c>
      <c r="AU536" s="243" t="s">
        <v>83</v>
      </c>
      <c r="AV536" s="13" t="s">
        <v>83</v>
      </c>
      <c r="AW536" s="13" t="s">
        <v>35</v>
      </c>
      <c r="AX536" s="13" t="s">
        <v>74</v>
      </c>
      <c r="AY536" s="243" t="s">
        <v>156</v>
      </c>
    </row>
    <row r="537" s="13" customFormat="1">
      <c r="A537" s="13"/>
      <c r="B537" s="233"/>
      <c r="C537" s="234"/>
      <c r="D537" s="228" t="s">
        <v>170</v>
      </c>
      <c r="E537" s="235" t="s">
        <v>28</v>
      </c>
      <c r="F537" s="236" t="s">
        <v>730</v>
      </c>
      <c r="G537" s="234"/>
      <c r="H537" s="237">
        <v>1</v>
      </c>
      <c r="I537" s="238"/>
      <c r="J537" s="234"/>
      <c r="K537" s="234"/>
      <c r="L537" s="239"/>
      <c r="M537" s="240"/>
      <c r="N537" s="241"/>
      <c r="O537" s="241"/>
      <c r="P537" s="241"/>
      <c r="Q537" s="241"/>
      <c r="R537" s="241"/>
      <c r="S537" s="241"/>
      <c r="T537" s="24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3" t="s">
        <v>170</v>
      </c>
      <c r="AU537" s="243" t="s">
        <v>83</v>
      </c>
      <c r="AV537" s="13" t="s">
        <v>83</v>
      </c>
      <c r="AW537" s="13" t="s">
        <v>35</v>
      </c>
      <c r="AX537" s="13" t="s">
        <v>74</v>
      </c>
      <c r="AY537" s="243" t="s">
        <v>156</v>
      </c>
    </row>
    <row r="538" s="14" customFormat="1">
      <c r="A538" s="14"/>
      <c r="B538" s="244"/>
      <c r="C538" s="245"/>
      <c r="D538" s="228" t="s">
        <v>170</v>
      </c>
      <c r="E538" s="246" t="s">
        <v>28</v>
      </c>
      <c r="F538" s="247" t="s">
        <v>186</v>
      </c>
      <c r="G538" s="245"/>
      <c r="H538" s="248">
        <v>13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170</v>
      </c>
      <c r="AU538" s="254" t="s">
        <v>83</v>
      </c>
      <c r="AV538" s="14" t="s">
        <v>163</v>
      </c>
      <c r="AW538" s="14" t="s">
        <v>35</v>
      </c>
      <c r="AX538" s="14" t="s">
        <v>81</v>
      </c>
      <c r="AY538" s="254" t="s">
        <v>156</v>
      </c>
    </row>
    <row r="539" s="2" customFormat="1" ht="37.8" customHeight="1">
      <c r="A539" s="40"/>
      <c r="B539" s="41"/>
      <c r="C539" s="215" t="s">
        <v>731</v>
      </c>
      <c r="D539" s="215" t="s">
        <v>158</v>
      </c>
      <c r="E539" s="216" t="s">
        <v>732</v>
      </c>
      <c r="F539" s="217" t="s">
        <v>733</v>
      </c>
      <c r="G539" s="218" t="s">
        <v>161</v>
      </c>
      <c r="H539" s="219">
        <v>2496.3620000000001</v>
      </c>
      <c r="I539" s="220"/>
      <c r="J539" s="221">
        <f>ROUND(I539*H539,2)</f>
        <v>0</v>
      </c>
      <c r="K539" s="217" t="s">
        <v>162</v>
      </c>
      <c r="L539" s="46"/>
      <c r="M539" s="222" t="s">
        <v>28</v>
      </c>
      <c r="N539" s="223" t="s">
        <v>45</v>
      </c>
      <c r="O539" s="86"/>
      <c r="P539" s="224">
        <f>O539*H539</f>
        <v>0</v>
      </c>
      <c r="Q539" s="224">
        <v>0.020480000000000002</v>
      </c>
      <c r="R539" s="224">
        <f>Q539*H539</f>
        <v>51.125493760000005</v>
      </c>
      <c r="S539" s="224">
        <v>0</v>
      </c>
      <c r="T539" s="225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6" t="s">
        <v>163</v>
      </c>
      <c r="AT539" s="226" t="s">
        <v>158</v>
      </c>
      <c r="AU539" s="226" t="s">
        <v>83</v>
      </c>
      <c r="AY539" s="19" t="s">
        <v>156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9" t="s">
        <v>81</v>
      </c>
      <c r="BK539" s="227">
        <f>ROUND(I539*H539,2)</f>
        <v>0</v>
      </c>
      <c r="BL539" s="19" t="s">
        <v>163</v>
      </c>
      <c r="BM539" s="226" t="s">
        <v>734</v>
      </c>
    </row>
    <row r="540" s="2" customFormat="1">
      <c r="A540" s="40"/>
      <c r="B540" s="41"/>
      <c r="C540" s="42"/>
      <c r="D540" s="228" t="s">
        <v>165</v>
      </c>
      <c r="E540" s="42"/>
      <c r="F540" s="229" t="s">
        <v>733</v>
      </c>
      <c r="G540" s="42"/>
      <c r="H540" s="42"/>
      <c r="I540" s="230"/>
      <c r="J540" s="42"/>
      <c r="K540" s="42"/>
      <c r="L540" s="46"/>
      <c r="M540" s="231"/>
      <c r="N540" s="232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165</v>
      </c>
      <c r="AU540" s="19" t="s">
        <v>83</v>
      </c>
    </row>
    <row r="541" s="13" customFormat="1">
      <c r="A541" s="13"/>
      <c r="B541" s="233"/>
      <c r="C541" s="234"/>
      <c r="D541" s="228" t="s">
        <v>170</v>
      </c>
      <c r="E541" s="235" t="s">
        <v>28</v>
      </c>
      <c r="F541" s="236" t="s">
        <v>735</v>
      </c>
      <c r="G541" s="234"/>
      <c r="H541" s="237">
        <v>2496.3620000000001</v>
      </c>
      <c r="I541" s="238"/>
      <c r="J541" s="234"/>
      <c r="K541" s="234"/>
      <c r="L541" s="239"/>
      <c r="M541" s="240"/>
      <c r="N541" s="241"/>
      <c r="O541" s="241"/>
      <c r="P541" s="241"/>
      <c r="Q541" s="241"/>
      <c r="R541" s="241"/>
      <c r="S541" s="241"/>
      <c r="T541" s="242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3" t="s">
        <v>170</v>
      </c>
      <c r="AU541" s="243" t="s">
        <v>83</v>
      </c>
      <c r="AV541" s="13" t="s">
        <v>83</v>
      </c>
      <c r="AW541" s="13" t="s">
        <v>35</v>
      </c>
      <c r="AX541" s="13" t="s">
        <v>81</v>
      </c>
      <c r="AY541" s="243" t="s">
        <v>156</v>
      </c>
    </row>
    <row r="542" s="2" customFormat="1" ht="49.05" customHeight="1">
      <c r="A542" s="40"/>
      <c r="B542" s="41"/>
      <c r="C542" s="215" t="s">
        <v>736</v>
      </c>
      <c r="D542" s="215" t="s">
        <v>158</v>
      </c>
      <c r="E542" s="216" t="s">
        <v>737</v>
      </c>
      <c r="F542" s="217" t="s">
        <v>738</v>
      </c>
      <c r="G542" s="218" t="s">
        <v>161</v>
      </c>
      <c r="H542" s="219">
        <v>1827.3620000000001</v>
      </c>
      <c r="I542" s="220"/>
      <c r="J542" s="221">
        <f>ROUND(I542*H542,2)</f>
        <v>0</v>
      </c>
      <c r="K542" s="217" t="s">
        <v>162</v>
      </c>
      <c r="L542" s="46"/>
      <c r="M542" s="222" t="s">
        <v>28</v>
      </c>
      <c r="N542" s="223" t="s">
        <v>45</v>
      </c>
      <c r="O542" s="86"/>
      <c r="P542" s="224">
        <f>O542*H542</f>
        <v>0</v>
      </c>
      <c r="Q542" s="224">
        <v>0.0086</v>
      </c>
      <c r="R542" s="224">
        <f>Q542*H542</f>
        <v>15.715313200000001</v>
      </c>
      <c r="S542" s="224">
        <v>0</v>
      </c>
      <c r="T542" s="225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26" t="s">
        <v>163</v>
      </c>
      <c r="AT542" s="226" t="s">
        <v>158</v>
      </c>
      <c r="AU542" s="226" t="s">
        <v>83</v>
      </c>
      <c r="AY542" s="19" t="s">
        <v>156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19" t="s">
        <v>81</v>
      </c>
      <c r="BK542" s="227">
        <f>ROUND(I542*H542,2)</f>
        <v>0</v>
      </c>
      <c r="BL542" s="19" t="s">
        <v>163</v>
      </c>
      <c r="BM542" s="226" t="s">
        <v>739</v>
      </c>
    </row>
    <row r="543" s="2" customFormat="1">
      <c r="A543" s="40"/>
      <c r="B543" s="41"/>
      <c r="C543" s="42"/>
      <c r="D543" s="228" t="s">
        <v>165</v>
      </c>
      <c r="E543" s="42"/>
      <c r="F543" s="229" t="s">
        <v>738</v>
      </c>
      <c r="G543" s="42"/>
      <c r="H543" s="42"/>
      <c r="I543" s="230"/>
      <c r="J543" s="42"/>
      <c r="K543" s="42"/>
      <c r="L543" s="46"/>
      <c r="M543" s="231"/>
      <c r="N543" s="232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165</v>
      </c>
      <c r="AU543" s="19" t="s">
        <v>83</v>
      </c>
    </row>
    <row r="544" s="15" customFormat="1">
      <c r="A544" s="15"/>
      <c r="B544" s="265"/>
      <c r="C544" s="266"/>
      <c r="D544" s="228" t="s">
        <v>170</v>
      </c>
      <c r="E544" s="267" t="s">
        <v>28</v>
      </c>
      <c r="F544" s="268" t="s">
        <v>740</v>
      </c>
      <c r="G544" s="266"/>
      <c r="H544" s="267" t="s">
        <v>28</v>
      </c>
      <c r="I544" s="269"/>
      <c r="J544" s="266"/>
      <c r="K544" s="266"/>
      <c r="L544" s="270"/>
      <c r="M544" s="271"/>
      <c r="N544" s="272"/>
      <c r="O544" s="272"/>
      <c r="P544" s="272"/>
      <c r="Q544" s="272"/>
      <c r="R544" s="272"/>
      <c r="S544" s="272"/>
      <c r="T544" s="273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T544" s="274" t="s">
        <v>170</v>
      </c>
      <c r="AU544" s="274" t="s">
        <v>83</v>
      </c>
      <c r="AV544" s="15" t="s">
        <v>81</v>
      </c>
      <c r="AW544" s="15" t="s">
        <v>35</v>
      </c>
      <c r="AX544" s="15" t="s">
        <v>74</v>
      </c>
      <c r="AY544" s="274" t="s">
        <v>156</v>
      </c>
    </row>
    <row r="545" s="13" customFormat="1">
      <c r="A545" s="13"/>
      <c r="B545" s="233"/>
      <c r="C545" s="234"/>
      <c r="D545" s="228" t="s">
        <v>170</v>
      </c>
      <c r="E545" s="235" t="s">
        <v>28</v>
      </c>
      <c r="F545" s="236" t="s">
        <v>741</v>
      </c>
      <c r="G545" s="234"/>
      <c r="H545" s="237">
        <v>1827.3620000000001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170</v>
      </c>
      <c r="AU545" s="243" t="s">
        <v>83</v>
      </c>
      <c r="AV545" s="13" t="s">
        <v>83</v>
      </c>
      <c r="AW545" s="13" t="s">
        <v>35</v>
      </c>
      <c r="AX545" s="13" t="s">
        <v>81</v>
      </c>
      <c r="AY545" s="243" t="s">
        <v>156</v>
      </c>
    </row>
    <row r="546" s="2" customFormat="1" ht="14.4" customHeight="1">
      <c r="A546" s="40"/>
      <c r="B546" s="41"/>
      <c r="C546" s="255" t="s">
        <v>742</v>
      </c>
      <c r="D546" s="255" t="s">
        <v>273</v>
      </c>
      <c r="E546" s="256" t="s">
        <v>743</v>
      </c>
      <c r="F546" s="257" t="s">
        <v>744</v>
      </c>
      <c r="G546" s="258" t="s">
        <v>161</v>
      </c>
      <c r="H546" s="259">
        <v>1787.9000000000001</v>
      </c>
      <c r="I546" s="260"/>
      <c r="J546" s="261">
        <f>ROUND(I546*H546,2)</f>
        <v>0</v>
      </c>
      <c r="K546" s="257" t="s">
        <v>162</v>
      </c>
      <c r="L546" s="262"/>
      <c r="M546" s="263" t="s">
        <v>28</v>
      </c>
      <c r="N546" s="264" t="s">
        <v>45</v>
      </c>
      <c r="O546" s="86"/>
      <c r="P546" s="224">
        <f>O546*H546</f>
        <v>0</v>
      </c>
      <c r="Q546" s="224">
        <v>0.0020999999999999999</v>
      </c>
      <c r="R546" s="224">
        <f>Q546*H546</f>
        <v>3.7545899999999999</v>
      </c>
      <c r="S546" s="224">
        <v>0</v>
      </c>
      <c r="T546" s="225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6" t="s">
        <v>196</v>
      </c>
      <c r="AT546" s="226" t="s">
        <v>273</v>
      </c>
      <c r="AU546" s="226" t="s">
        <v>83</v>
      </c>
      <c r="AY546" s="19" t="s">
        <v>156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9" t="s">
        <v>81</v>
      </c>
      <c r="BK546" s="227">
        <f>ROUND(I546*H546,2)</f>
        <v>0</v>
      </c>
      <c r="BL546" s="19" t="s">
        <v>163</v>
      </c>
      <c r="BM546" s="226" t="s">
        <v>745</v>
      </c>
    </row>
    <row r="547" s="2" customFormat="1">
      <c r="A547" s="40"/>
      <c r="B547" s="41"/>
      <c r="C547" s="42"/>
      <c r="D547" s="228" t="s">
        <v>165</v>
      </c>
      <c r="E547" s="42"/>
      <c r="F547" s="229" t="s">
        <v>744</v>
      </c>
      <c r="G547" s="42"/>
      <c r="H547" s="42"/>
      <c r="I547" s="230"/>
      <c r="J547" s="42"/>
      <c r="K547" s="42"/>
      <c r="L547" s="46"/>
      <c r="M547" s="231"/>
      <c r="N547" s="232"/>
      <c r="O547" s="86"/>
      <c r="P547" s="86"/>
      <c r="Q547" s="86"/>
      <c r="R547" s="86"/>
      <c r="S547" s="86"/>
      <c r="T547" s="87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165</v>
      </c>
      <c r="AU547" s="19" t="s">
        <v>83</v>
      </c>
    </row>
    <row r="548" s="15" customFormat="1">
      <c r="A548" s="15"/>
      <c r="B548" s="265"/>
      <c r="C548" s="266"/>
      <c r="D548" s="228" t="s">
        <v>170</v>
      </c>
      <c r="E548" s="267" t="s">
        <v>28</v>
      </c>
      <c r="F548" s="268" t="s">
        <v>746</v>
      </c>
      <c r="G548" s="266"/>
      <c r="H548" s="267" t="s">
        <v>28</v>
      </c>
      <c r="I548" s="269"/>
      <c r="J548" s="266"/>
      <c r="K548" s="266"/>
      <c r="L548" s="270"/>
      <c r="M548" s="271"/>
      <c r="N548" s="272"/>
      <c r="O548" s="272"/>
      <c r="P548" s="272"/>
      <c r="Q548" s="272"/>
      <c r="R548" s="272"/>
      <c r="S548" s="272"/>
      <c r="T548" s="273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T548" s="274" t="s">
        <v>170</v>
      </c>
      <c r="AU548" s="274" t="s">
        <v>83</v>
      </c>
      <c r="AV548" s="15" t="s">
        <v>81</v>
      </c>
      <c r="AW548" s="15" t="s">
        <v>35</v>
      </c>
      <c r="AX548" s="15" t="s">
        <v>74</v>
      </c>
      <c r="AY548" s="274" t="s">
        <v>156</v>
      </c>
    </row>
    <row r="549" s="13" customFormat="1">
      <c r="A549" s="13"/>
      <c r="B549" s="233"/>
      <c r="C549" s="234"/>
      <c r="D549" s="228" t="s">
        <v>170</v>
      </c>
      <c r="E549" s="235" t="s">
        <v>28</v>
      </c>
      <c r="F549" s="236" t="s">
        <v>747</v>
      </c>
      <c r="G549" s="234"/>
      <c r="H549" s="237">
        <v>1702.7619999999999</v>
      </c>
      <c r="I549" s="238"/>
      <c r="J549" s="234"/>
      <c r="K549" s="234"/>
      <c r="L549" s="239"/>
      <c r="M549" s="240"/>
      <c r="N549" s="241"/>
      <c r="O549" s="241"/>
      <c r="P549" s="241"/>
      <c r="Q549" s="241"/>
      <c r="R549" s="241"/>
      <c r="S549" s="241"/>
      <c r="T549" s="24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3" t="s">
        <v>170</v>
      </c>
      <c r="AU549" s="243" t="s">
        <v>83</v>
      </c>
      <c r="AV549" s="13" t="s">
        <v>83</v>
      </c>
      <c r="AW549" s="13" t="s">
        <v>35</v>
      </c>
      <c r="AX549" s="13" t="s">
        <v>74</v>
      </c>
      <c r="AY549" s="243" t="s">
        <v>156</v>
      </c>
    </row>
    <row r="550" s="13" customFormat="1">
      <c r="A550" s="13"/>
      <c r="B550" s="233"/>
      <c r="C550" s="234"/>
      <c r="D550" s="228" t="s">
        <v>170</v>
      </c>
      <c r="E550" s="235" t="s">
        <v>28</v>
      </c>
      <c r="F550" s="236" t="s">
        <v>748</v>
      </c>
      <c r="G550" s="234"/>
      <c r="H550" s="237">
        <v>1787.9000000000001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170</v>
      </c>
      <c r="AU550" s="243" t="s">
        <v>83</v>
      </c>
      <c r="AV550" s="13" t="s">
        <v>83</v>
      </c>
      <c r="AW550" s="13" t="s">
        <v>35</v>
      </c>
      <c r="AX550" s="13" t="s">
        <v>81</v>
      </c>
      <c r="AY550" s="243" t="s">
        <v>156</v>
      </c>
    </row>
    <row r="551" s="2" customFormat="1" ht="24.15" customHeight="1">
      <c r="A551" s="40"/>
      <c r="B551" s="41"/>
      <c r="C551" s="255" t="s">
        <v>749</v>
      </c>
      <c r="D551" s="255" t="s">
        <v>273</v>
      </c>
      <c r="E551" s="256" t="s">
        <v>750</v>
      </c>
      <c r="F551" s="257" t="s">
        <v>751</v>
      </c>
      <c r="G551" s="258" t="s">
        <v>168</v>
      </c>
      <c r="H551" s="259">
        <v>130.83000000000001</v>
      </c>
      <c r="I551" s="260"/>
      <c r="J551" s="261">
        <f>ROUND(I551*H551,2)</f>
        <v>0</v>
      </c>
      <c r="K551" s="257" t="s">
        <v>162</v>
      </c>
      <c r="L551" s="262"/>
      <c r="M551" s="263" t="s">
        <v>28</v>
      </c>
      <c r="N551" s="264" t="s">
        <v>45</v>
      </c>
      <c r="O551" s="86"/>
      <c r="P551" s="224">
        <f>O551*H551</f>
        <v>0</v>
      </c>
      <c r="Q551" s="224">
        <v>0.032000000000000001</v>
      </c>
      <c r="R551" s="224">
        <f>Q551*H551</f>
        <v>4.1865600000000001</v>
      </c>
      <c r="S551" s="224">
        <v>0</v>
      </c>
      <c r="T551" s="225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6" t="s">
        <v>196</v>
      </c>
      <c r="AT551" s="226" t="s">
        <v>273</v>
      </c>
      <c r="AU551" s="226" t="s">
        <v>83</v>
      </c>
      <c r="AY551" s="19" t="s">
        <v>156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19" t="s">
        <v>81</v>
      </c>
      <c r="BK551" s="227">
        <f>ROUND(I551*H551,2)</f>
        <v>0</v>
      </c>
      <c r="BL551" s="19" t="s">
        <v>163</v>
      </c>
      <c r="BM551" s="226" t="s">
        <v>752</v>
      </c>
    </row>
    <row r="552" s="2" customFormat="1">
      <c r="A552" s="40"/>
      <c r="B552" s="41"/>
      <c r="C552" s="42"/>
      <c r="D552" s="228" t="s">
        <v>165</v>
      </c>
      <c r="E552" s="42"/>
      <c r="F552" s="229" t="s">
        <v>751</v>
      </c>
      <c r="G552" s="42"/>
      <c r="H552" s="42"/>
      <c r="I552" s="230"/>
      <c r="J552" s="42"/>
      <c r="K552" s="42"/>
      <c r="L552" s="46"/>
      <c r="M552" s="231"/>
      <c r="N552" s="232"/>
      <c r="O552" s="86"/>
      <c r="P552" s="86"/>
      <c r="Q552" s="86"/>
      <c r="R552" s="86"/>
      <c r="S552" s="86"/>
      <c r="T552" s="87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165</v>
      </c>
      <c r="AU552" s="19" t="s">
        <v>83</v>
      </c>
    </row>
    <row r="553" s="13" customFormat="1">
      <c r="A553" s="13"/>
      <c r="B553" s="233"/>
      <c r="C553" s="234"/>
      <c r="D553" s="228" t="s">
        <v>170</v>
      </c>
      <c r="E553" s="235" t="s">
        <v>28</v>
      </c>
      <c r="F553" s="236" t="s">
        <v>753</v>
      </c>
      <c r="G553" s="234"/>
      <c r="H553" s="237">
        <v>130.83000000000001</v>
      </c>
      <c r="I553" s="238"/>
      <c r="J553" s="234"/>
      <c r="K553" s="234"/>
      <c r="L553" s="239"/>
      <c r="M553" s="240"/>
      <c r="N553" s="241"/>
      <c r="O553" s="241"/>
      <c r="P553" s="241"/>
      <c r="Q553" s="241"/>
      <c r="R553" s="241"/>
      <c r="S553" s="241"/>
      <c r="T553" s="242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3" t="s">
        <v>170</v>
      </c>
      <c r="AU553" s="243" t="s">
        <v>83</v>
      </c>
      <c r="AV553" s="13" t="s">
        <v>83</v>
      </c>
      <c r="AW553" s="13" t="s">
        <v>35</v>
      </c>
      <c r="AX553" s="13" t="s">
        <v>81</v>
      </c>
      <c r="AY553" s="243" t="s">
        <v>156</v>
      </c>
    </row>
    <row r="554" s="2" customFormat="1" ht="24.15" customHeight="1">
      <c r="A554" s="40"/>
      <c r="B554" s="41"/>
      <c r="C554" s="215" t="s">
        <v>754</v>
      </c>
      <c r="D554" s="215" t="s">
        <v>158</v>
      </c>
      <c r="E554" s="216" t="s">
        <v>755</v>
      </c>
      <c r="F554" s="217" t="s">
        <v>756</v>
      </c>
      <c r="G554" s="218" t="s">
        <v>289</v>
      </c>
      <c r="H554" s="219">
        <v>137</v>
      </c>
      <c r="I554" s="220"/>
      <c r="J554" s="221">
        <f>ROUND(I554*H554,2)</f>
        <v>0</v>
      </c>
      <c r="K554" s="217" t="s">
        <v>338</v>
      </c>
      <c r="L554" s="46"/>
      <c r="M554" s="222" t="s">
        <v>28</v>
      </c>
      <c r="N554" s="223" t="s">
        <v>45</v>
      </c>
      <c r="O554" s="86"/>
      <c r="P554" s="224">
        <f>O554*H554</f>
        <v>0</v>
      </c>
      <c r="Q554" s="224">
        <v>0.00025000000000000001</v>
      </c>
      <c r="R554" s="224">
        <f>Q554*H554</f>
        <v>0.034250000000000003</v>
      </c>
      <c r="S554" s="224">
        <v>0</v>
      </c>
      <c r="T554" s="225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6" t="s">
        <v>163</v>
      </c>
      <c r="AT554" s="226" t="s">
        <v>158</v>
      </c>
      <c r="AU554" s="226" t="s">
        <v>83</v>
      </c>
      <c r="AY554" s="19" t="s">
        <v>156</v>
      </c>
      <c r="BE554" s="227">
        <f>IF(N554="základní",J554,0)</f>
        <v>0</v>
      </c>
      <c r="BF554" s="227">
        <f>IF(N554="snížená",J554,0)</f>
        <v>0</v>
      </c>
      <c r="BG554" s="227">
        <f>IF(N554="zákl. přenesená",J554,0)</f>
        <v>0</v>
      </c>
      <c r="BH554" s="227">
        <f>IF(N554="sníž. přenesená",J554,0)</f>
        <v>0</v>
      </c>
      <c r="BI554" s="227">
        <f>IF(N554="nulová",J554,0)</f>
        <v>0</v>
      </c>
      <c r="BJ554" s="19" t="s">
        <v>81</v>
      </c>
      <c r="BK554" s="227">
        <f>ROUND(I554*H554,2)</f>
        <v>0</v>
      </c>
      <c r="BL554" s="19" t="s">
        <v>163</v>
      </c>
      <c r="BM554" s="226" t="s">
        <v>757</v>
      </c>
    </row>
    <row r="555" s="2" customFormat="1">
      <c r="A555" s="40"/>
      <c r="B555" s="41"/>
      <c r="C555" s="42"/>
      <c r="D555" s="228" t="s">
        <v>165</v>
      </c>
      <c r="E555" s="42"/>
      <c r="F555" s="229" t="s">
        <v>756</v>
      </c>
      <c r="G555" s="42"/>
      <c r="H555" s="42"/>
      <c r="I555" s="230"/>
      <c r="J555" s="42"/>
      <c r="K555" s="42"/>
      <c r="L555" s="46"/>
      <c r="M555" s="231"/>
      <c r="N555" s="232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165</v>
      </c>
      <c r="AU555" s="19" t="s">
        <v>83</v>
      </c>
    </row>
    <row r="556" s="2" customFormat="1" ht="24.15" customHeight="1">
      <c r="A556" s="40"/>
      <c r="B556" s="41"/>
      <c r="C556" s="215" t="s">
        <v>758</v>
      </c>
      <c r="D556" s="215" t="s">
        <v>158</v>
      </c>
      <c r="E556" s="216" t="s">
        <v>759</v>
      </c>
      <c r="F556" s="217" t="s">
        <v>760</v>
      </c>
      <c r="G556" s="218" t="s">
        <v>289</v>
      </c>
      <c r="H556" s="219">
        <v>223</v>
      </c>
      <c r="I556" s="220"/>
      <c r="J556" s="221">
        <f>ROUND(I556*H556,2)</f>
        <v>0</v>
      </c>
      <c r="K556" s="217" t="s">
        <v>338</v>
      </c>
      <c r="L556" s="46"/>
      <c r="M556" s="222" t="s">
        <v>28</v>
      </c>
      <c r="N556" s="223" t="s">
        <v>45</v>
      </c>
      <c r="O556" s="86"/>
      <c r="P556" s="224">
        <f>O556*H556</f>
        <v>0</v>
      </c>
      <c r="Q556" s="224">
        <v>0.00025000000000000001</v>
      </c>
      <c r="R556" s="224">
        <f>Q556*H556</f>
        <v>0.055750000000000001</v>
      </c>
      <c r="S556" s="224">
        <v>0</v>
      </c>
      <c r="T556" s="225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6" t="s">
        <v>163</v>
      </c>
      <c r="AT556" s="226" t="s">
        <v>158</v>
      </c>
      <c r="AU556" s="226" t="s">
        <v>83</v>
      </c>
      <c r="AY556" s="19" t="s">
        <v>156</v>
      </c>
      <c r="BE556" s="227">
        <f>IF(N556="základní",J556,0)</f>
        <v>0</v>
      </c>
      <c r="BF556" s="227">
        <f>IF(N556="snížená",J556,0)</f>
        <v>0</v>
      </c>
      <c r="BG556" s="227">
        <f>IF(N556="zákl. přenesená",J556,0)</f>
        <v>0</v>
      </c>
      <c r="BH556" s="227">
        <f>IF(N556="sníž. přenesená",J556,0)</f>
        <v>0</v>
      </c>
      <c r="BI556" s="227">
        <f>IF(N556="nulová",J556,0)</f>
        <v>0</v>
      </c>
      <c r="BJ556" s="19" t="s">
        <v>81</v>
      </c>
      <c r="BK556" s="227">
        <f>ROUND(I556*H556,2)</f>
        <v>0</v>
      </c>
      <c r="BL556" s="19" t="s">
        <v>163</v>
      </c>
      <c r="BM556" s="226" t="s">
        <v>761</v>
      </c>
    </row>
    <row r="557" s="2" customFormat="1">
      <c r="A557" s="40"/>
      <c r="B557" s="41"/>
      <c r="C557" s="42"/>
      <c r="D557" s="228" t="s">
        <v>165</v>
      </c>
      <c r="E557" s="42"/>
      <c r="F557" s="229" t="s">
        <v>760</v>
      </c>
      <c r="G557" s="42"/>
      <c r="H557" s="42"/>
      <c r="I557" s="230"/>
      <c r="J557" s="42"/>
      <c r="K557" s="42"/>
      <c r="L557" s="46"/>
      <c r="M557" s="231"/>
      <c r="N557" s="232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165</v>
      </c>
      <c r="AU557" s="19" t="s">
        <v>83</v>
      </c>
    </row>
    <row r="558" s="2" customFormat="1" ht="24.15" customHeight="1">
      <c r="A558" s="40"/>
      <c r="B558" s="41"/>
      <c r="C558" s="215" t="s">
        <v>762</v>
      </c>
      <c r="D558" s="215" t="s">
        <v>158</v>
      </c>
      <c r="E558" s="216" t="s">
        <v>763</v>
      </c>
      <c r="F558" s="217" t="s">
        <v>764</v>
      </c>
      <c r="G558" s="218" t="s">
        <v>289</v>
      </c>
      <c r="H558" s="219">
        <v>118</v>
      </c>
      <c r="I558" s="220"/>
      <c r="J558" s="221">
        <f>ROUND(I558*H558,2)</f>
        <v>0</v>
      </c>
      <c r="K558" s="217" t="s">
        <v>338</v>
      </c>
      <c r="L558" s="46"/>
      <c r="M558" s="222" t="s">
        <v>28</v>
      </c>
      <c r="N558" s="223" t="s">
        <v>45</v>
      </c>
      <c r="O558" s="86"/>
      <c r="P558" s="224">
        <f>O558*H558</f>
        <v>0</v>
      </c>
      <c r="Q558" s="224">
        <v>0.00025000000000000001</v>
      </c>
      <c r="R558" s="224">
        <f>Q558*H558</f>
        <v>0.029500000000000002</v>
      </c>
      <c r="S558" s="224">
        <v>0</v>
      </c>
      <c r="T558" s="225">
        <f>S558*H558</f>
        <v>0</v>
      </c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R558" s="226" t="s">
        <v>163</v>
      </c>
      <c r="AT558" s="226" t="s">
        <v>158</v>
      </c>
      <c r="AU558" s="226" t="s">
        <v>83</v>
      </c>
      <c r="AY558" s="19" t="s">
        <v>156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19" t="s">
        <v>81</v>
      </c>
      <c r="BK558" s="227">
        <f>ROUND(I558*H558,2)</f>
        <v>0</v>
      </c>
      <c r="BL558" s="19" t="s">
        <v>163</v>
      </c>
      <c r="BM558" s="226" t="s">
        <v>765</v>
      </c>
    </row>
    <row r="559" s="2" customFormat="1">
      <c r="A559" s="40"/>
      <c r="B559" s="41"/>
      <c r="C559" s="42"/>
      <c r="D559" s="228" t="s">
        <v>165</v>
      </c>
      <c r="E559" s="42"/>
      <c r="F559" s="229" t="s">
        <v>764</v>
      </c>
      <c r="G559" s="42"/>
      <c r="H559" s="42"/>
      <c r="I559" s="230"/>
      <c r="J559" s="42"/>
      <c r="K559" s="42"/>
      <c r="L559" s="46"/>
      <c r="M559" s="231"/>
      <c r="N559" s="232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165</v>
      </c>
      <c r="AU559" s="19" t="s">
        <v>83</v>
      </c>
    </row>
    <row r="560" s="2" customFormat="1" ht="24.15" customHeight="1">
      <c r="A560" s="40"/>
      <c r="B560" s="41"/>
      <c r="C560" s="215" t="s">
        <v>766</v>
      </c>
      <c r="D560" s="215" t="s">
        <v>158</v>
      </c>
      <c r="E560" s="216" t="s">
        <v>767</v>
      </c>
      <c r="F560" s="217" t="s">
        <v>768</v>
      </c>
      <c r="G560" s="218" t="s">
        <v>289</v>
      </c>
      <c r="H560" s="219">
        <v>138</v>
      </c>
      <c r="I560" s="220"/>
      <c r="J560" s="221">
        <f>ROUND(I560*H560,2)</f>
        <v>0</v>
      </c>
      <c r="K560" s="217" t="s">
        <v>338</v>
      </c>
      <c r="L560" s="46"/>
      <c r="M560" s="222" t="s">
        <v>28</v>
      </c>
      <c r="N560" s="223" t="s">
        <v>45</v>
      </c>
      <c r="O560" s="86"/>
      <c r="P560" s="224">
        <f>O560*H560</f>
        <v>0</v>
      </c>
      <c r="Q560" s="224">
        <v>0.00025000000000000001</v>
      </c>
      <c r="R560" s="224">
        <f>Q560*H560</f>
        <v>0.034500000000000003</v>
      </c>
      <c r="S560" s="224">
        <v>0</v>
      </c>
      <c r="T560" s="225">
        <f>S560*H560</f>
        <v>0</v>
      </c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R560" s="226" t="s">
        <v>163</v>
      </c>
      <c r="AT560" s="226" t="s">
        <v>158</v>
      </c>
      <c r="AU560" s="226" t="s">
        <v>83</v>
      </c>
      <c r="AY560" s="19" t="s">
        <v>156</v>
      </c>
      <c r="BE560" s="227">
        <f>IF(N560="základní",J560,0)</f>
        <v>0</v>
      </c>
      <c r="BF560" s="227">
        <f>IF(N560="snížená",J560,0)</f>
        <v>0</v>
      </c>
      <c r="BG560" s="227">
        <f>IF(N560="zákl. přenesená",J560,0)</f>
        <v>0</v>
      </c>
      <c r="BH560" s="227">
        <f>IF(N560="sníž. přenesená",J560,0)</f>
        <v>0</v>
      </c>
      <c r="BI560" s="227">
        <f>IF(N560="nulová",J560,0)</f>
        <v>0</v>
      </c>
      <c r="BJ560" s="19" t="s">
        <v>81</v>
      </c>
      <c r="BK560" s="227">
        <f>ROUND(I560*H560,2)</f>
        <v>0</v>
      </c>
      <c r="BL560" s="19" t="s">
        <v>163</v>
      </c>
      <c r="BM560" s="226" t="s">
        <v>769</v>
      </c>
    </row>
    <row r="561" s="2" customFormat="1">
      <c r="A561" s="40"/>
      <c r="B561" s="41"/>
      <c r="C561" s="42"/>
      <c r="D561" s="228" t="s">
        <v>165</v>
      </c>
      <c r="E561" s="42"/>
      <c r="F561" s="229" t="s">
        <v>768</v>
      </c>
      <c r="G561" s="42"/>
      <c r="H561" s="42"/>
      <c r="I561" s="230"/>
      <c r="J561" s="42"/>
      <c r="K561" s="42"/>
      <c r="L561" s="46"/>
      <c r="M561" s="231"/>
      <c r="N561" s="232"/>
      <c r="O561" s="86"/>
      <c r="P561" s="86"/>
      <c r="Q561" s="86"/>
      <c r="R561" s="86"/>
      <c r="S561" s="86"/>
      <c r="T561" s="87"/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T561" s="19" t="s">
        <v>165</v>
      </c>
      <c r="AU561" s="19" t="s">
        <v>83</v>
      </c>
    </row>
    <row r="562" s="2" customFormat="1" ht="24.15" customHeight="1">
      <c r="A562" s="40"/>
      <c r="B562" s="41"/>
      <c r="C562" s="215" t="s">
        <v>770</v>
      </c>
      <c r="D562" s="215" t="s">
        <v>158</v>
      </c>
      <c r="E562" s="216" t="s">
        <v>771</v>
      </c>
      <c r="F562" s="217" t="s">
        <v>772</v>
      </c>
      <c r="G562" s="218" t="s">
        <v>289</v>
      </c>
      <c r="H562" s="219">
        <v>87</v>
      </c>
      <c r="I562" s="220"/>
      <c r="J562" s="221">
        <f>ROUND(I562*H562,2)</f>
        <v>0</v>
      </c>
      <c r="K562" s="217" t="s">
        <v>338</v>
      </c>
      <c r="L562" s="46"/>
      <c r="M562" s="222" t="s">
        <v>28</v>
      </c>
      <c r="N562" s="223" t="s">
        <v>45</v>
      </c>
      <c r="O562" s="86"/>
      <c r="P562" s="224">
        <f>O562*H562</f>
        <v>0</v>
      </c>
      <c r="Q562" s="224">
        <v>0.00025000000000000001</v>
      </c>
      <c r="R562" s="224">
        <f>Q562*H562</f>
        <v>0.021750000000000002</v>
      </c>
      <c r="S562" s="224">
        <v>0</v>
      </c>
      <c r="T562" s="225">
        <f>S562*H562</f>
        <v>0</v>
      </c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R562" s="226" t="s">
        <v>163</v>
      </c>
      <c r="AT562" s="226" t="s">
        <v>158</v>
      </c>
      <c r="AU562" s="226" t="s">
        <v>83</v>
      </c>
      <c r="AY562" s="19" t="s">
        <v>156</v>
      </c>
      <c r="BE562" s="227">
        <f>IF(N562="základní",J562,0)</f>
        <v>0</v>
      </c>
      <c r="BF562" s="227">
        <f>IF(N562="snížená",J562,0)</f>
        <v>0</v>
      </c>
      <c r="BG562" s="227">
        <f>IF(N562="zákl. přenesená",J562,0)</f>
        <v>0</v>
      </c>
      <c r="BH562" s="227">
        <f>IF(N562="sníž. přenesená",J562,0)</f>
        <v>0</v>
      </c>
      <c r="BI562" s="227">
        <f>IF(N562="nulová",J562,0)</f>
        <v>0</v>
      </c>
      <c r="BJ562" s="19" t="s">
        <v>81</v>
      </c>
      <c r="BK562" s="227">
        <f>ROUND(I562*H562,2)</f>
        <v>0</v>
      </c>
      <c r="BL562" s="19" t="s">
        <v>163</v>
      </c>
      <c r="BM562" s="226" t="s">
        <v>773</v>
      </c>
    </row>
    <row r="563" s="2" customFormat="1">
      <c r="A563" s="40"/>
      <c r="B563" s="41"/>
      <c r="C563" s="42"/>
      <c r="D563" s="228" t="s">
        <v>165</v>
      </c>
      <c r="E563" s="42"/>
      <c r="F563" s="229" t="s">
        <v>772</v>
      </c>
      <c r="G563" s="42"/>
      <c r="H563" s="42"/>
      <c r="I563" s="230"/>
      <c r="J563" s="42"/>
      <c r="K563" s="42"/>
      <c r="L563" s="46"/>
      <c r="M563" s="231"/>
      <c r="N563" s="232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165</v>
      </c>
      <c r="AU563" s="19" t="s">
        <v>83</v>
      </c>
    </row>
    <row r="564" s="2" customFormat="1" ht="24.15" customHeight="1">
      <c r="A564" s="40"/>
      <c r="B564" s="41"/>
      <c r="C564" s="215" t="s">
        <v>774</v>
      </c>
      <c r="D564" s="215" t="s">
        <v>158</v>
      </c>
      <c r="E564" s="216" t="s">
        <v>775</v>
      </c>
      <c r="F564" s="217" t="s">
        <v>776</v>
      </c>
      <c r="G564" s="218" t="s">
        <v>161</v>
      </c>
      <c r="H564" s="219">
        <v>37.200000000000003</v>
      </c>
      <c r="I564" s="220"/>
      <c r="J564" s="221">
        <f>ROUND(I564*H564,2)</f>
        <v>0</v>
      </c>
      <c r="K564" s="217" t="s">
        <v>338</v>
      </c>
      <c r="L564" s="46"/>
      <c r="M564" s="222" t="s">
        <v>28</v>
      </c>
      <c r="N564" s="223" t="s">
        <v>45</v>
      </c>
      <c r="O564" s="86"/>
      <c r="P564" s="224">
        <f>O564*H564</f>
        <v>0</v>
      </c>
      <c r="Q564" s="224">
        <v>0.00025000000000000001</v>
      </c>
      <c r="R564" s="224">
        <f>Q564*H564</f>
        <v>0.009300000000000001</v>
      </c>
      <c r="S564" s="224">
        <v>0</v>
      </c>
      <c r="T564" s="225">
        <f>S564*H564</f>
        <v>0</v>
      </c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R564" s="226" t="s">
        <v>163</v>
      </c>
      <c r="AT564" s="226" t="s">
        <v>158</v>
      </c>
      <c r="AU564" s="226" t="s">
        <v>83</v>
      </c>
      <c r="AY564" s="19" t="s">
        <v>156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19" t="s">
        <v>81</v>
      </c>
      <c r="BK564" s="227">
        <f>ROUND(I564*H564,2)</f>
        <v>0</v>
      </c>
      <c r="BL564" s="19" t="s">
        <v>163</v>
      </c>
      <c r="BM564" s="226" t="s">
        <v>777</v>
      </c>
    </row>
    <row r="565" s="2" customFormat="1">
      <c r="A565" s="40"/>
      <c r="B565" s="41"/>
      <c r="C565" s="42"/>
      <c r="D565" s="228" t="s">
        <v>165</v>
      </c>
      <c r="E565" s="42"/>
      <c r="F565" s="229" t="s">
        <v>776</v>
      </c>
      <c r="G565" s="42"/>
      <c r="H565" s="42"/>
      <c r="I565" s="230"/>
      <c r="J565" s="42"/>
      <c r="K565" s="42"/>
      <c r="L565" s="46"/>
      <c r="M565" s="231"/>
      <c r="N565" s="232"/>
      <c r="O565" s="86"/>
      <c r="P565" s="86"/>
      <c r="Q565" s="86"/>
      <c r="R565" s="86"/>
      <c r="S565" s="86"/>
      <c r="T565" s="87"/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T565" s="19" t="s">
        <v>165</v>
      </c>
      <c r="AU565" s="19" t="s">
        <v>83</v>
      </c>
    </row>
    <row r="566" s="2" customFormat="1" ht="24.15" customHeight="1">
      <c r="A566" s="40"/>
      <c r="B566" s="41"/>
      <c r="C566" s="215" t="s">
        <v>778</v>
      </c>
      <c r="D566" s="215" t="s">
        <v>158</v>
      </c>
      <c r="E566" s="216" t="s">
        <v>779</v>
      </c>
      <c r="F566" s="217" t="s">
        <v>780</v>
      </c>
      <c r="G566" s="218" t="s">
        <v>257</v>
      </c>
      <c r="H566" s="219">
        <v>24</v>
      </c>
      <c r="I566" s="220"/>
      <c r="J566" s="221">
        <f>ROUND(I566*H566,2)</f>
        <v>0</v>
      </c>
      <c r="K566" s="217" t="s">
        <v>338</v>
      </c>
      <c r="L566" s="46"/>
      <c r="M566" s="222" t="s">
        <v>28</v>
      </c>
      <c r="N566" s="223" t="s">
        <v>45</v>
      </c>
      <c r="O566" s="86"/>
      <c r="P566" s="224">
        <f>O566*H566</f>
        <v>0</v>
      </c>
      <c r="Q566" s="224">
        <v>0.00025000000000000001</v>
      </c>
      <c r="R566" s="224">
        <f>Q566*H566</f>
        <v>0.0060000000000000001</v>
      </c>
      <c r="S566" s="224">
        <v>0</v>
      </c>
      <c r="T566" s="225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6" t="s">
        <v>163</v>
      </c>
      <c r="AT566" s="226" t="s">
        <v>158</v>
      </c>
      <c r="AU566" s="226" t="s">
        <v>83</v>
      </c>
      <c r="AY566" s="19" t="s">
        <v>156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19" t="s">
        <v>81</v>
      </c>
      <c r="BK566" s="227">
        <f>ROUND(I566*H566,2)</f>
        <v>0</v>
      </c>
      <c r="BL566" s="19" t="s">
        <v>163</v>
      </c>
      <c r="BM566" s="226" t="s">
        <v>781</v>
      </c>
    </row>
    <row r="567" s="2" customFormat="1">
      <c r="A567" s="40"/>
      <c r="B567" s="41"/>
      <c r="C567" s="42"/>
      <c r="D567" s="228" t="s">
        <v>165</v>
      </c>
      <c r="E567" s="42"/>
      <c r="F567" s="229" t="s">
        <v>780</v>
      </c>
      <c r="G567" s="42"/>
      <c r="H567" s="42"/>
      <c r="I567" s="230"/>
      <c r="J567" s="42"/>
      <c r="K567" s="42"/>
      <c r="L567" s="46"/>
      <c r="M567" s="231"/>
      <c r="N567" s="232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165</v>
      </c>
      <c r="AU567" s="19" t="s">
        <v>83</v>
      </c>
    </row>
    <row r="568" s="2" customFormat="1" ht="24.15" customHeight="1">
      <c r="A568" s="40"/>
      <c r="B568" s="41"/>
      <c r="C568" s="215" t="s">
        <v>782</v>
      </c>
      <c r="D568" s="215" t="s">
        <v>158</v>
      </c>
      <c r="E568" s="216" t="s">
        <v>783</v>
      </c>
      <c r="F568" s="217" t="s">
        <v>784</v>
      </c>
      <c r="G568" s="218" t="s">
        <v>257</v>
      </c>
      <c r="H568" s="219">
        <v>8</v>
      </c>
      <c r="I568" s="220"/>
      <c r="J568" s="221">
        <f>ROUND(I568*H568,2)</f>
        <v>0</v>
      </c>
      <c r="K568" s="217" t="s">
        <v>338</v>
      </c>
      <c r="L568" s="46"/>
      <c r="M568" s="222" t="s">
        <v>28</v>
      </c>
      <c r="N568" s="223" t="s">
        <v>45</v>
      </c>
      <c r="O568" s="86"/>
      <c r="P568" s="224">
        <f>O568*H568</f>
        <v>0</v>
      </c>
      <c r="Q568" s="224">
        <v>0.00025000000000000001</v>
      </c>
      <c r="R568" s="224">
        <f>Q568*H568</f>
        <v>0.002</v>
      </c>
      <c r="S568" s="224">
        <v>0</v>
      </c>
      <c r="T568" s="225">
        <f>S568*H568</f>
        <v>0</v>
      </c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R568" s="226" t="s">
        <v>163</v>
      </c>
      <c r="AT568" s="226" t="s">
        <v>158</v>
      </c>
      <c r="AU568" s="226" t="s">
        <v>83</v>
      </c>
      <c r="AY568" s="19" t="s">
        <v>156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19" t="s">
        <v>81</v>
      </c>
      <c r="BK568" s="227">
        <f>ROUND(I568*H568,2)</f>
        <v>0</v>
      </c>
      <c r="BL568" s="19" t="s">
        <v>163</v>
      </c>
      <c r="BM568" s="226" t="s">
        <v>785</v>
      </c>
    </row>
    <row r="569" s="2" customFormat="1">
      <c r="A569" s="40"/>
      <c r="B569" s="41"/>
      <c r="C569" s="42"/>
      <c r="D569" s="228" t="s">
        <v>165</v>
      </c>
      <c r="E569" s="42"/>
      <c r="F569" s="229" t="s">
        <v>784</v>
      </c>
      <c r="G569" s="42"/>
      <c r="H569" s="42"/>
      <c r="I569" s="230"/>
      <c r="J569" s="42"/>
      <c r="K569" s="42"/>
      <c r="L569" s="46"/>
      <c r="M569" s="231"/>
      <c r="N569" s="232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165</v>
      </c>
      <c r="AU569" s="19" t="s">
        <v>83</v>
      </c>
    </row>
    <row r="570" s="2" customFormat="1" ht="24.15" customHeight="1">
      <c r="A570" s="40"/>
      <c r="B570" s="41"/>
      <c r="C570" s="215" t="s">
        <v>786</v>
      </c>
      <c r="D570" s="215" t="s">
        <v>158</v>
      </c>
      <c r="E570" s="216" t="s">
        <v>787</v>
      </c>
      <c r="F570" s="217" t="s">
        <v>788</v>
      </c>
      <c r="G570" s="218" t="s">
        <v>257</v>
      </c>
      <c r="H570" s="219">
        <v>6</v>
      </c>
      <c r="I570" s="220"/>
      <c r="J570" s="221">
        <f>ROUND(I570*H570,2)</f>
        <v>0</v>
      </c>
      <c r="K570" s="217" t="s">
        <v>338</v>
      </c>
      <c r="L570" s="46"/>
      <c r="M570" s="222" t="s">
        <v>28</v>
      </c>
      <c r="N570" s="223" t="s">
        <v>45</v>
      </c>
      <c r="O570" s="86"/>
      <c r="P570" s="224">
        <f>O570*H570</f>
        <v>0</v>
      </c>
      <c r="Q570" s="224">
        <v>0.00025000000000000001</v>
      </c>
      <c r="R570" s="224">
        <f>Q570*H570</f>
        <v>0.0015</v>
      </c>
      <c r="S570" s="224">
        <v>0</v>
      </c>
      <c r="T570" s="225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6" t="s">
        <v>163</v>
      </c>
      <c r="AT570" s="226" t="s">
        <v>158</v>
      </c>
      <c r="AU570" s="226" t="s">
        <v>83</v>
      </c>
      <c r="AY570" s="19" t="s">
        <v>156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19" t="s">
        <v>81</v>
      </c>
      <c r="BK570" s="227">
        <f>ROUND(I570*H570,2)</f>
        <v>0</v>
      </c>
      <c r="BL570" s="19" t="s">
        <v>163</v>
      </c>
      <c r="BM570" s="226" t="s">
        <v>789</v>
      </c>
    </row>
    <row r="571" s="2" customFormat="1">
      <c r="A571" s="40"/>
      <c r="B571" s="41"/>
      <c r="C571" s="42"/>
      <c r="D571" s="228" t="s">
        <v>165</v>
      </c>
      <c r="E571" s="42"/>
      <c r="F571" s="229" t="s">
        <v>788</v>
      </c>
      <c r="G571" s="42"/>
      <c r="H571" s="42"/>
      <c r="I571" s="230"/>
      <c r="J571" s="42"/>
      <c r="K571" s="42"/>
      <c r="L571" s="46"/>
      <c r="M571" s="231"/>
      <c r="N571" s="232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165</v>
      </c>
      <c r="AU571" s="19" t="s">
        <v>83</v>
      </c>
    </row>
    <row r="572" s="2" customFormat="1" ht="24.15" customHeight="1">
      <c r="A572" s="40"/>
      <c r="B572" s="41"/>
      <c r="C572" s="215" t="s">
        <v>790</v>
      </c>
      <c r="D572" s="215" t="s">
        <v>158</v>
      </c>
      <c r="E572" s="216" t="s">
        <v>791</v>
      </c>
      <c r="F572" s="217" t="s">
        <v>792</v>
      </c>
      <c r="G572" s="218" t="s">
        <v>257</v>
      </c>
      <c r="H572" s="219">
        <v>36</v>
      </c>
      <c r="I572" s="220"/>
      <c r="J572" s="221">
        <f>ROUND(I572*H572,2)</f>
        <v>0</v>
      </c>
      <c r="K572" s="217" t="s">
        <v>338</v>
      </c>
      <c r="L572" s="46"/>
      <c r="M572" s="222" t="s">
        <v>28</v>
      </c>
      <c r="N572" s="223" t="s">
        <v>45</v>
      </c>
      <c r="O572" s="86"/>
      <c r="P572" s="224">
        <f>O572*H572</f>
        <v>0</v>
      </c>
      <c r="Q572" s="224">
        <v>0.00025000000000000001</v>
      </c>
      <c r="R572" s="224">
        <f>Q572*H572</f>
        <v>0.0090000000000000011</v>
      </c>
      <c r="S572" s="224">
        <v>0</v>
      </c>
      <c r="T572" s="225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26" t="s">
        <v>163</v>
      </c>
      <c r="AT572" s="226" t="s">
        <v>158</v>
      </c>
      <c r="AU572" s="226" t="s">
        <v>83</v>
      </c>
      <c r="AY572" s="19" t="s">
        <v>156</v>
      </c>
      <c r="BE572" s="227">
        <f>IF(N572="základní",J572,0)</f>
        <v>0</v>
      </c>
      <c r="BF572" s="227">
        <f>IF(N572="snížená",J572,0)</f>
        <v>0</v>
      </c>
      <c r="BG572" s="227">
        <f>IF(N572="zákl. přenesená",J572,0)</f>
        <v>0</v>
      </c>
      <c r="BH572" s="227">
        <f>IF(N572="sníž. přenesená",J572,0)</f>
        <v>0</v>
      </c>
      <c r="BI572" s="227">
        <f>IF(N572="nulová",J572,0)</f>
        <v>0</v>
      </c>
      <c r="BJ572" s="19" t="s">
        <v>81</v>
      </c>
      <c r="BK572" s="227">
        <f>ROUND(I572*H572,2)</f>
        <v>0</v>
      </c>
      <c r="BL572" s="19" t="s">
        <v>163</v>
      </c>
      <c r="BM572" s="226" t="s">
        <v>793</v>
      </c>
    </row>
    <row r="573" s="2" customFormat="1">
      <c r="A573" s="40"/>
      <c r="B573" s="41"/>
      <c r="C573" s="42"/>
      <c r="D573" s="228" t="s">
        <v>165</v>
      </c>
      <c r="E573" s="42"/>
      <c r="F573" s="229" t="s">
        <v>792</v>
      </c>
      <c r="G573" s="42"/>
      <c r="H573" s="42"/>
      <c r="I573" s="230"/>
      <c r="J573" s="42"/>
      <c r="K573" s="42"/>
      <c r="L573" s="46"/>
      <c r="M573" s="231"/>
      <c r="N573" s="232"/>
      <c r="O573" s="86"/>
      <c r="P573" s="86"/>
      <c r="Q573" s="86"/>
      <c r="R573" s="86"/>
      <c r="S573" s="86"/>
      <c r="T573" s="87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165</v>
      </c>
      <c r="AU573" s="19" t="s">
        <v>83</v>
      </c>
    </row>
    <row r="574" s="2" customFormat="1" ht="24.15" customHeight="1">
      <c r="A574" s="40"/>
      <c r="B574" s="41"/>
      <c r="C574" s="215" t="s">
        <v>794</v>
      </c>
      <c r="D574" s="215" t="s">
        <v>158</v>
      </c>
      <c r="E574" s="216" t="s">
        <v>795</v>
      </c>
      <c r="F574" s="217" t="s">
        <v>796</v>
      </c>
      <c r="G574" s="218" t="s">
        <v>257</v>
      </c>
      <c r="H574" s="219">
        <v>3</v>
      </c>
      <c r="I574" s="220"/>
      <c r="J574" s="221">
        <f>ROUND(I574*H574,2)</f>
        <v>0</v>
      </c>
      <c r="K574" s="217" t="s">
        <v>338</v>
      </c>
      <c r="L574" s="46"/>
      <c r="M574" s="222" t="s">
        <v>28</v>
      </c>
      <c r="N574" s="223" t="s">
        <v>45</v>
      </c>
      <c r="O574" s="86"/>
      <c r="P574" s="224">
        <f>O574*H574</f>
        <v>0</v>
      </c>
      <c r="Q574" s="224">
        <v>0.00025000000000000001</v>
      </c>
      <c r="R574" s="224">
        <f>Q574*H574</f>
        <v>0.00075000000000000002</v>
      </c>
      <c r="S574" s="224">
        <v>0</v>
      </c>
      <c r="T574" s="225">
        <f>S574*H574</f>
        <v>0</v>
      </c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R574" s="226" t="s">
        <v>163</v>
      </c>
      <c r="AT574" s="226" t="s">
        <v>158</v>
      </c>
      <c r="AU574" s="226" t="s">
        <v>83</v>
      </c>
      <c r="AY574" s="19" t="s">
        <v>156</v>
      </c>
      <c r="BE574" s="227">
        <f>IF(N574="základní",J574,0)</f>
        <v>0</v>
      </c>
      <c r="BF574" s="227">
        <f>IF(N574="snížená",J574,0)</f>
        <v>0</v>
      </c>
      <c r="BG574" s="227">
        <f>IF(N574="zákl. přenesená",J574,0)</f>
        <v>0</v>
      </c>
      <c r="BH574" s="227">
        <f>IF(N574="sníž. přenesená",J574,0)</f>
        <v>0</v>
      </c>
      <c r="BI574" s="227">
        <f>IF(N574="nulová",J574,0)</f>
        <v>0</v>
      </c>
      <c r="BJ574" s="19" t="s">
        <v>81</v>
      </c>
      <c r="BK574" s="227">
        <f>ROUND(I574*H574,2)</f>
        <v>0</v>
      </c>
      <c r="BL574" s="19" t="s">
        <v>163</v>
      </c>
      <c r="BM574" s="226" t="s">
        <v>797</v>
      </c>
    </row>
    <row r="575" s="2" customFormat="1">
      <c r="A575" s="40"/>
      <c r="B575" s="41"/>
      <c r="C575" s="42"/>
      <c r="D575" s="228" t="s">
        <v>165</v>
      </c>
      <c r="E575" s="42"/>
      <c r="F575" s="229" t="s">
        <v>796</v>
      </c>
      <c r="G575" s="42"/>
      <c r="H575" s="42"/>
      <c r="I575" s="230"/>
      <c r="J575" s="42"/>
      <c r="K575" s="42"/>
      <c r="L575" s="46"/>
      <c r="M575" s="231"/>
      <c r="N575" s="232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165</v>
      </c>
      <c r="AU575" s="19" t="s">
        <v>83</v>
      </c>
    </row>
    <row r="576" s="2" customFormat="1" ht="24.15" customHeight="1">
      <c r="A576" s="40"/>
      <c r="B576" s="41"/>
      <c r="C576" s="215" t="s">
        <v>798</v>
      </c>
      <c r="D576" s="215" t="s">
        <v>158</v>
      </c>
      <c r="E576" s="216" t="s">
        <v>799</v>
      </c>
      <c r="F576" s="217" t="s">
        <v>800</v>
      </c>
      <c r="G576" s="218" t="s">
        <v>257</v>
      </c>
      <c r="H576" s="219">
        <v>3</v>
      </c>
      <c r="I576" s="220"/>
      <c r="J576" s="221">
        <f>ROUND(I576*H576,2)</f>
        <v>0</v>
      </c>
      <c r="K576" s="217" t="s">
        <v>338</v>
      </c>
      <c r="L576" s="46"/>
      <c r="M576" s="222" t="s">
        <v>28</v>
      </c>
      <c r="N576" s="223" t="s">
        <v>45</v>
      </c>
      <c r="O576" s="86"/>
      <c r="P576" s="224">
        <f>O576*H576</f>
        <v>0</v>
      </c>
      <c r="Q576" s="224">
        <v>0.00025000000000000001</v>
      </c>
      <c r="R576" s="224">
        <f>Q576*H576</f>
        <v>0.00075000000000000002</v>
      </c>
      <c r="S576" s="224">
        <v>0</v>
      </c>
      <c r="T576" s="225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26" t="s">
        <v>163</v>
      </c>
      <c r="AT576" s="226" t="s">
        <v>158</v>
      </c>
      <c r="AU576" s="226" t="s">
        <v>83</v>
      </c>
      <c r="AY576" s="19" t="s">
        <v>156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19" t="s">
        <v>81</v>
      </c>
      <c r="BK576" s="227">
        <f>ROUND(I576*H576,2)</f>
        <v>0</v>
      </c>
      <c r="BL576" s="19" t="s">
        <v>163</v>
      </c>
      <c r="BM576" s="226" t="s">
        <v>801</v>
      </c>
    </row>
    <row r="577" s="2" customFormat="1">
      <c r="A577" s="40"/>
      <c r="B577" s="41"/>
      <c r="C577" s="42"/>
      <c r="D577" s="228" t="s">
        <v>165</v>
      </c>
      <c r="E577" s="42"/>
      <c r="F577" s="229" t="s">
        <v>800</v>
      </c>
      <c r="G577" s="42"/>
      <c r="H577" s="42"/>
      <c r="I577" s="230"/>
      <c r="J577" s="42"/>
      <c r="K577" s="42"/>
      <c r="L577" s="46"/>
      <c r="M577" s="231"/>
      <c r="N577" s="232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165</v>
      </c>
      <c r="AU577" s="19" t="s">
        <v>83</v>
      </c>
    </row>
    <row r="578" s="2" customFormat="1" ht="24.15" customHeight="1">
      <c r="A578" s="40"/>
      <c r="B578" s="41"/>
      <c r="C578" s="215" t="s">
        <v>802</v>
      </c>
      <c r="D578" s="215" t="s">
        <v>158</v>
      </c>
      <c r="E578" s="216" t="s">
        <v>803</v>
      </c>
      <c r="F578" s="217" t="s">
        <v>804</v>
      </c>
      <c r="G578" s="218" t="s">
        <v>257</v>
      </c>
      <c r="H578" s="219">
        <v>7</v>
      </c>
      <c r="I578" s="220"/>
      <c r="J578" s="221">
        <f>ROUND(I578*H578,2)</f>
        <v>0</v>
      </c>
      <c r="K578" s="217" t="s">
        <v>338</v>
      </c>
      <c r="L578" s="46"/>
      <c r="M578" s="222" t="s">
        <v>28</v>
      </c>
      <c r="N578" s="223" t="s">
        <v>45</v>
      </c>
      <c r="O578" s="86"/>
      <c r="P578" s="224">
        <f>O578*H578</f>
        <v>0</v>
      </c>
      <c r="Q578" s="224">
        <v>0.00025000000000000001</v>
      </c>
      <c r="R578" s="224">
        <f>Q578*H578</f>
        <v>0.00175</v>
      </c>
      <c r="S578" s="224">
        <v>0</v>
      </c>
      <c r="T578" s="225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26" t="s">
        <v>163</v>
      </c>
      <c r="AT578" s="226" t="s">
        <v>158</v>
      </c>
      <c r="AU578" s="226" t="s">
        <v>83</v>
      </c>
      <c r="AY578" s="19" t="s">
        <v>156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19" t="s">
        <v>81</v>
      </c>
      <c r="BK578" s="227">
        <f>ROUND(I578*H578,2)</f>
        <v>0</v>
      </c>
      <c r="BL578" s="19" t="s">
        <v>163</v>
      </c>
      <c r="BM578" s="226" t="s">
        <v>805</v>
      </c>
    </row>
    <row r="579" s="2" customFormat="1">
      <c r="A579" s="40"/>
      <c r="B579" s="41"/>
      <c r="C579" s="42"/>
      <c r="D579" s="228" t="s">
        <v>165</v>
      </c>
      <c r="E579" s="42"/>
      <c r="F579" s="229" t="s">
        <v>804</v>
      </c>
      <c r="G579" s="42"/>
      <c r="H579" s="42"/>
      <c r="I579" s="230"/>
      <c r="J579" s="42"/>
      <c r="K579" s="42"/>
      <c r="L579" s="46"/>
      <c r="M579" s="231"/>
      <c r="N579" s="232"/>
      <c r="O579" s="86"/>
      <c r="P579" s="86"/>
      <c r="Q579" s="86"/>
      <c r="R579" s="86"/>
      <c r="S579" s="86"/>
      <c r="T579" s="87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165</v>
      </c>
      <c r="AU579" s="19" t="s">
        <v>83</v>
      </c>
    </row>
    <row r="580" s="2" customFormat="1" ht="24.15" customHeight="1">
      <c r="A580" s="40"/>
      <c r="B580" s="41"/>
      <c r="C580" s="215" t="s">
        <v>806</v>
      </c>
      <c r="D580" s="215" t="s">
        <v>158</v>
      </c>
      <c r="E580" s="216" t="s">
        <v>807</v>
      </c>
      <c r="F580" s="217" t="s">
        <v>808</v>
      </c>
      <c r="G580" s="218" t="s">
        <v>257</v>
      </c>
      <c r="H580" s="219">
        <v>1</v>
      </c>
      <c r="I580" s="220"/>
      <c r="J580" s="221">
        <f>ROUND(I580*H580,2)</f>
        <v>0</v>
      </c>
      <c r="K580" s="217" t="s">
        <v>338</v>
      </c>
      <c r="L580" s="46"/>
      <c r="M580" s="222" t="s">
        <v>28</v>
      </c>
      <c r="N580" s="223" t="s">
        <v>45</v>
      </c>
      <c r="O580" s="86"/>
      <c r="P580" s="224">
        <f>O580*H580</f>
        <v>0</v>
      </c>
      <c r="Q580" s="224">
        <v>0.00025000000000000001</v>
      </c>
      <c r="R580" s="224">
        <f>Q580*H580</f>
        <v>0.00025000000000000001</v>
      </c>
      <c r="S580" s="224">
        <v>0</v>
      </c>
      <c r="T580" s="225">
        <f>S580*H580</f>
        <v>0</v>
      </c>
      <c r="U580" s="40"/>
      <c r="V580" s="40"/>
      <c r="W580" s="40"/>
      <c r="X580" s="40"/>
      <c r="Y580" s="40"/>
      <c r="Z580" s="40"/>
      <c r="AA580" s="40"/>
      <c r="AB580" s="40"/>
      <c r="AC580" s="40"/>
      <c r="AD580" s="40"/>
      <c r="AE580" s="40"/>
      <c r="AR580" s="226" t="s">
        <v>163</v>
      </c>
      <c r="AT580" s="226" t="s">
        <v>158</v>
      </c>
      <c r="AU580" s="226" t="s">
        <v>83</v>
      </c>
      <c r="AY580" s="19" t="s">
        <v>156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19" t="s">
        <v>81</v>
      </c>
      <c r="BK580" s="227">
        <f>ROUND(I580*H580,2)</f>
        <v>0</v>
      </c>
      <c r="BL580" s="19" t="s">
        <v>163</v>
      </c>
      <c r="BM580" s="226" t="s">
        <v>809</v>
      </c>
    </row>
    <row r="581" s="2" customFormat="1">
      <c r="A581" s="40"/>
      <c r="B581" s="41"/>
      <c r="C581" s="42"/>
      <c r="D581" s="228" t="s">
        <v>165</v>
      </c>
      <c r="E581" s="42"/>
      <c r="F581" s="229" t="s">
        <v>808</v>
      </c>
      <c r="G581" s="42"/>
      <c r="H581" s="42"/>
      <c r="I581" s="230"/>
      <c r="J581" s="42"/>
      <c r="K581" s="42"/>
      <c r="L581" s="46"/>
      <c r="M581" s="231"/>
      <c r="N581" s="232"/>
      <c r="O581" s="86"/>
      <c r="P581" s="86"/>
      <c r="Q581" s="86"/>
      <c r="R581" s="86"/>
      <c r="S581" s="86"/>
      <c r="T581" s="87"/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T581" s="19" t="s">
        <v>165</v>
      </c>
      <c r="AU581" s="19" t="s">
        <v>83</v>
      </c>
    </row>
    <row r="582" s="2" customFormat="1" ht="24.15" customHeight="1">
      <c r="A582" s="40"/>
      <c r="B582" s="41"/>
      <c r="C582" s="215" t="s">
        <v>810</v>
      </c>
      <c r="D582" s="215" t="s">
        <v>158</v>
      </c>
      <c r="E582" s="216" t="s">
        <v>811</v>
      </c>
      <c r="F582" s="217" t="s">
        <v>812</v>
      </c>
      <c r="G582" s="218" t="s">
        <v>257</v>
      </c>
      <c r="H582" s="219">
        <v>4</v>
      </c>
      <c r="I582" s="220"/>
      <c r="J582" s="221">
        <f>ROUND(I582*H582,2)</f>
        <v>0</v>
      </c>
      <c r="K582" s="217" t="s">
        <v>338</v>
      </c>
      <c r="L582" s="46"/>
      <c r="M582" s="222" t="s">
        <v>28</v>
      </c>
      <c r="N582" s="223" t="s">
        <v>45</v>
      </c>
      <c r="O582" s="86"/>
      <c r="P582" s="224">
        <f>O582*H582</f>
        <v>0</v>
      </c>
      <c r="Q582" s="224">
        <v>0.00025000000000000001</v>
      </c>
      <c r="R582" s="224">
        <f>Q582*H582</f>
        <v>0.001</v>
      </c>
      <c r="S582" s="224">
        <v>0</v>
      </c>
      <c r="T582" s="225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6" t="s">
        <v>163</v>
      </c>
      <c r="AT582" s="226" t="s">
        <v>158</v>
      </c>
      <c r="AU582" s="226" t="s">
        <v>83</v>
      </c>
      <c r="AY582" s="19" t="s">
        <v>156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9" t="s">
        <v>81</v>
      </c>
      <c r="BK582" s="227">
        <f>ROUND(I582*H582,2)</f>
        <v>0</v>
      </c>
      <c r="BL582" s="19" t="s">
        <v>163</v>
      </c>
      <c r="BM582" s="226" t="s">
        <v>813</v>
      </c>
    </row>
    <row r="583" s="2" customFormat="1">
      <c r="A583" s="40"/>
      <c r="B583" s="41"/>
      <c r="C583" s="42"/>
      <c r="D583" s="228" t="s">
        <v>165</v>
      </c>
      <c r="E583" s="42"/>
      <c r="F583" s="229" t="s">
        <v>812</v>
      </c>
      <c r="G583" s="42"/>
      <c r="H583" s="42"/>
      <c r="I583" s="230"/>
      <c r="J583" s="42"/>
      <c r="K583" s="42"/>
      <c r="L583" s="46"/>
      <c r="M583" s="231"/>
      <c r="N583" s="232"/>
      <c r="O583" s="86"/>
      <c r="P583" s="86"/>
      <c r="Q583" s="86"/>
      <c r="R583" s="86"/>
      <c r="S583" s="86"/>
      <c r="T583" s="87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165</v>
      </c>
      <c r="AU583" s="19" t="s">
        <v>83</v>
      </c>
    </row>
    <row r="584" s="2" customFormat="1" ht="24.15" customHeight="1">
      <c r="A584" s="40"/>
      <c r="B584" s="41"/>
      <c r="C584" s="215" t="s">
        <v>814</v>
      </c>
      <c r="D584" s="215" t="s">
        <v>158</v>
      </c>
      <c r="E584" s="216" t="s">
        <v>815</v>
      </c>
      <c r="F584" s="217" t="s">
        <v>816</v>
      </c>
      <c r="G584" s="218" t="s">
        <v>257</v>
      </c>
      <c r="H584" s="219">
        <v>20</v>
      </c>
      <c r="I584" s="220"/>
      <c r="J584" s="221">
        <f>ROUND(I584*H584,2)</f>
        <v>0</v>
      </c>
      <c r="K584" s="217" t="s">
        <v>338</v>
      </c>
      <c r="L584" s="46"/>
      <c r="M584" s="222" t="s">
        <v>28</v>
      </c>
      <c r="N584" s="223" t="s">
        <v>45</v>
      </c>
      <c r="O584" s="86"/>
      <c r="P584" s="224">
        <f>O584*H584</f>
        <v>0</v>
      </c>
      <c r="Q584" s="224">
        <v>0.00025000000000000001</v>
      </c>
      <c r="R584" s="224">
        <f>Q584*H584</f>
        <v>0.0050000000000000001</v>
      </c>
      <c r="S584" s="224">
        <v>0</v>
      </c>
      <c r="T584" s="225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26" t="s">
        <v>163</v>
      </c>
      <c r="AT584" s="226" t="s">
        <v>158</v>
      </c>
      <c r="AU584" s="226" t="s">
        <v>83</v>
      </c>
      <c r="AY584" s="19" t="s">
        <v>156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19" t="s">
        <v>81</v>
      </c>
      <c r="BK584" s="227">
        <f>ROUND(I584*H584,2)</f>
        <v>0</v>
      </c>
      <c r="BL584" s="19" t="s">
        <v>163</v>
      </c>
      <c r="BM584" s="226" t="s">
        <v>817</v>
      </c>
    </row>
    <row r="585" s="2" customFormat="1">
      <c r="A585" s="40"/>
      <c r="B585" s="41"/>
      <c r="C585" s="42"/>
      <c r="D585" s="228" t="s">
        <v>165</v>
      </c>
      <c r="E585" s="42"/>
      <c r="F585" s="229" t="s">
        <v>816</v>
      </c>
      <c r="G585" s="42"/>
      <c r="H585" s="42"/>
      <c r="I585" s="230"/>
      <c r="J585" s="42"/>
      <c r="K585" s="42"/>
      <c r="L585" s="46"/>
      <c r="M585" s="231"/>
      <c r="N585" s="232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165</v>
      </c>
      <c r="AU585" s="19" t="s">
        <v>83</v>
      </c>
    </row>
    <row r="586" s="2" customFormat="1" ht="24.15" customHeight="1">
      <c r="A586" s="40"/>
      <c r="B586" s="41"/>
      <c r="C586" s="215" t="s">
        <v>87</v>
      </c>
      <c r="D586" s="215" t="s">
        <v>158</v>
      </c>
      <c r="E586" s="216" t="s">
        <v>818</v>
      </c>
      <c r="F586" s="217" t="s">
        <v>819</v>
      </c>
      <c r="G586" s="218" t="s">
        <v>257</v>
      </c>
      <c r="H586" s="219">
        <v>16</v>
      </c>
      <c r="I586" s="220"/>
      <c r="J586" s="221">
        <f>ROUND(I586*H586,2)</f>
        <v>0</v>
      </c>
      <c r="K586" s="217" t="s">
        <v>338</v>
      </c>
      <c r="L586" s="46"/>
      <c r="M586" s="222" t="s">
        <v>28</v>
      </c>
      <c r="N586" s="223" t="s">
        <v>45</v>
      </c>
      <c r="O586" s="86"/>
      <c r="P586" s="224">
        <f>O586*H586</f>
        <v>0</v>
      </c>
      <c r="Q586" s="224">
        <v>0.00025000000000000001</v>
      </c>
      <c r="R586" s="224">
        <f>Q586*H586</f>
        <v>0.0040000000000000001</v>
      </c>
      <c r="S586" s="224">
        <v>0</v>
      </c>
      <c r="T586" s="225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26" t="s">
        <v>163</v>
      </c>
      <c r="AT586" s="226" t="s">
        <v>158</v>
      </c>
      <c r="AU586" s="226" t="s">
        <v>83</v>
      </c>
      <c r="AY586" s="19" t="s">
        <v>156</v>
      </c>
      <c r="BE586" s="227">
        <f>IF(N586="základní",J586,0)</f>
        <v>0</v>
      </c>
      <c r="BF586" s="227">
        <f>IF(N586="snížená",J586,0)</f>
        <v>0</v>
      </c>
      <c r="BG586" s="227">
        <f>IF(N586="zákl. přenesená",J586,0)</f>
        <v>0</v>
      </c>
      <c r="BH586" s="227">
        <f>IF(N586="sníž. přenesená",J586,0)</f>
        <v>0</v>
      </c>
      <c r="BI586" s="227">
        <f>IF(N586="nulová",J586,0)</f>
        <v>0</v>
      </c>
      <c r="BJ586" s="19" t="s">
        <v>81</v>
      </c>
      <c r="BK586" s="227">
        <f>ROUND(I586*H586,2)</f>
        <v>0</v>
      </c>
      <c r="BL586" s="19" t="s">
        <v>163</v>
      </c>
      <c r="BM586" s="226" t="s">
        <v>820</v>
      </c>
    </row>
    <row r="587" s="2" customFormat="1">
      <c r="A587" s="40"/>
      <c r="B587" s="41"/>
      <c r="C587" s="42"/>
      <c r="D587" s="228" t="s">
        <v>165</v>
      </c>
      <c r="E587" s="42"/>
      <c r="F587" s="229" t="s">
        <v>819</v>
      </c>
      <c r="G587" s="42"/>
      <c r="H587" s="42"/>
      <c r="I587" s="230"/>
      <c r="J587" s="42"/>
      <c r="K587" s="42"/>
      <c r="L587" s="46"/>
      <c r="M587" s="231"/>
      <c r="N587" s="232"/>
      <c r="O587" s="86"/>
      <c r="P587" s="86"/>
      <c r="Q587" s="86"/>
      <c r="R587" s="86"/>
      <c r="S587" s="86"/>
      <c r="T587" s="87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165</v>
      </c>
      <c r="AU587" s="19" t="s">
        <v>83</v>
      </c>
    </row>
    <row r="588" s="2" customFormat="1" ht="24.15" customHeight="1">
      <c r="A588" s="40"/>
      <c r="B588" s="41"/>
      <c r="C588" s="215" t="s">
        <v>821</v>
      </c>
      <c r="D588" s="215" t="s">
        <v>158</v>
      </c>
      <c r="E588" s="216" t="s">
        <v>822</v>
      </c>
      <c r="F588" s="217" t="s">
        <v>823</v>
      </c>
      <c r="G588" s="218" t="s">
        <v>257</v>
      </c>
      <c r="H588" s="219">
        <v>2</v>
      </c>
      <c r="I588" s="220"/>
      <c r="J588" s="221">
        <f>ROUND(I588*H588,2)</f>
        <v>0</v>
      </c>
      <c r="K588" s="217" t="s">
        <v>338</v>
      </c>
      <c r="L588" s="46"/>
      <c r="M588" s="222" t="s">
        <v>28</v>
      </c>
      <c r="N588" s="223" t="s">
        <v>45</v>
      </c>
      <c r="O588" s="86"/>
      <c r="P588" s="224">
        <f>O588*H588</f>
        <v>0</v>
      </c>
      <c r="Q588" s="224">
        <v>0.00025000000000000001</v>
      </c>
      <c r="R588" s="224">
        <f>Q588*H588</f>
        <v>0.00050000000000000001</v>
      </c>
      <c r="S588" s="224">
        <v>0</v>
      </c>
      <c r="T588" s="225">
        <f>S588*H588</f>
        <v>0</v>
      </c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R588" s="226" t="s">
        <v>163</v>
      </c>
      <c r="AT588" s="226" t="s">
        <v>158</v>
      </c>
      <c r="AU588" s="226" t="s">
        <v>83</v>
      </c>
      <c r="AY588" s="19" t="s">
        <v>156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19" t="s">
        <v>81</v>
      </c>
      <c r="BK588" s="227">
        <f>ROUND(I588*H588,2)</f>
        <v>0</v>
      </c>
      <c r="BL588" s="19" t="s">
        <v>163</v>
      </c>
      <c r="BM588" s="226" t="s">
        <v>824</v>
      </c>
    </row>
    <row r="589" s="2" customFormat="1">
      <c r="A589" s="40"/>
      <c r="B589" s="41"/>
      <c r="C589" s="42"/>
      <c r="D589" s="228" t="s">
        <v>165</v>
      </c>
      <c r="E589" s="42"/>
      <c r="F589" s="229" t="s">
        <v>823</v>
      </c>
      <c r="G589" s="42"/>
      <c r="H589" s="42"/>
      <c r="I589" s="230"/>
      <c r="J589" s="42"/>
      <c r="K589" s="42"/>
      <c r="L589" s="46"/>
      <c r="M589" s="231"/>
      <c r="N589" s="232"/>
      <c r="O589" s="86"/>
      <c r="P589" s="86"/>
      <c r="Q589" s="86"/>
      <c r="R589" s="86"/>
      <c r="S589" s="86"/>
      <c r="T589" s="87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  <c r="AT589" s="19" t="s">
        <v>165</v>
      </c>
      <c r="AU589" s="19" t="s">
        <v>83</v>
      </c>
    </row>
    <row r="590" s="2" customFormat="1" ht="24.15" customHeight="1">
      <c r="A590" s="40"/>
      <c r="B590" s="41"/>
      <c r="C590" s="215" t="s">
        <v>825</v>
      </c>
      <c r="D590" s="215" t="s">
        <v>158</v>
      </c>
      <c r="E590" s="216" t="s">
        <v>826</v>
      </c>
      <c r="F590" s="217" t="s">
        <v>827</v>
      </c>
      <c r="G590" s="218" t="s">
        <v>257</v>
      </c>
      <c r="H590" s="219">
        <v>26</v>
      </c>
      <c r="I590" s="220"/>
      <c r="J590" s="221">
        <f>ROUND(I590*H590,2)</f>
        <v>0</v>
      </c>
      <c r="K590" s="217" t="s">
        <v>338</v>
      </c>
      <c r="L590" s="46"/>
      <c r="M590" s="222" t="s">
        <v>28</v>
      </c>
      <c r="N590" s="223" t="s">
        <v>45</v>
      </c>
      <c r="O590" s="86"/>
      <c r="P590" s="224">
        <f>O590*H590</f>
        <v>0</v>
      </c>
      <c r="Q590" s="224">
        <v>0.00025000000000000001</v>
      </c>
      <c r="R590" s="224">
        <f>Q590*H590</f>
        <v>0.0065000000000000006</v>
      </c>
      <c r="S590" s="224">
        <v>0</v>
      </c>
      <c r="T590" s="225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26" t="s">
        <v>163</v>
      </c>
      <c r="AT590" s="226" t="s">
        <v>158</v>
      </c>
      <c r="AU590" s="226" t="s">
        <v>83</v>
      </c>
      <c r="AY590" s="19" t="s">
        <v>156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9" t="s">
        <v>81</v>
      </c>
      <c r="BK590" s="227">
        <f>ROUND(I590*H590,2)</f>
        <v>0</v>
      </c>
      <c r="BL590" s="19" t="s">
        <v>163</v>
      </c>
      <c r="BM590" s="226" t="s">
        <v>828</v>
      </c>
    </row>
    <row r="591" s="2" customFormat="1">
      <c r="A591" s="40"/>
      <c r="B591" s="41"/>
      <c r="C591" s="42"/>
      <c r="D591" s="228" t="s">
        <v>165</v>
      </c>
      <c r="E591" s="42"/>
      <c r="F591" s="229" t="s">
        <v>827</v>
      </c>
      <c r="G591" s="42"/>
      <c r="H591" s="42"/>
      <c r="I591" s="230"/>
      <c r="J591" s="42"/>
      <c r="K591" s="42"/>
      <c r="L591" s="46"/>
      <c r="M591" s="231"/>
      <c r="N591" s="232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165</v>
      </c>
      <c r="AU591" s="19" t="s">
        <v>83</v>
      </c>
    </row>
    <row r="592" s="2" customFormat="1" ht="24.15" customHeight="1">
      <c r="A592" s="40"/>
      <c r="B592" s="41"/>
      <c r="C592" s="215" t="s">
        <v>829</v>
      </c>
      <c r="D592" s="215" t="s">
        <v>158</v>
      </c>
      <c r="E592" s="216" t="s">
        <v>830</v>
      </c>
      <c r="F592" s="217" t="s">
        <v>831</v>
      </c>
      <c r="G592" s="218" t="s">
        <v>257</v>
      </c>
      <c r="H592" s="219">
        <v>1</v>
      </c>
      <c r="I592" s="220"/>
      <c r="J592" s="221">
        <f>ROUND(I592*H592,2)</f>
        <v>0</v>
      </c>
      <c r="K592" s="217" t="s">
        <v>338</v>
      </c>
      <c r="L592" s="46"/>
      <c r="M592" s="222" t="s">
        <v>28</v>
      </c>
      <c r="N592" s="223" t="s">
        <v>45</v>
      </c>
      <c r="O592" s="86"/>
      <c r="P592" s="224">
        <f>O592*H592</f>
        <v>0</v>
      </c>
      <c r="Q592" s="224">
        <v>0.00025000000000000001</v>
      </c>
      <c r="R592" s="224">
        <f>Q592*H592</f>
        <v>0.00025000000000000001</v>
      </c>
      <c r="S592" s="224">
        <v>0</v>
      </c>
      <c r="T592" s="225">
        <f>S592*H592</f>
        <v>0</v>
      </c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R592" s="226" t="s">
        <v>163</v>
      </c>
      <c r="AT592" s="226" t="s">
        <v>158</v>
      </c>
      <c r="AU592" s="226" t="s">
        <v>83</v>
      </c>
      <c r="AY592" s="19" t="s">
        <v>156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19" t="s">
        <v>81</v>
      </c>
      <c r="BK592" s="227">
        <f>ROUND(I592*H592,2)</f>
        <v>0</v>
      </c>
      <c r="BL592" s="19" t="s">
        <v>163</v>
      </c>
      <c r="BM592" s="226" t="s">
        <v>832</v>
      </c>
    </row>
    <row r="593" s="2" customFormat="1">
      <c r="A593" s="40"/>
      <c r="B593" s="41"/>
      <c r="C593" s="42"/>
      <c r="D593" s="228" t="s">
        <v>165</v>
      </c>
      <c r="E593" s="42"/>
      <c r="F593" s="229" t="s">
        <v>831</v>
      </c>
      <c r="G593" s="42"/>
      <c r="H593" s="42"/>
      <c r="I593" s="230"/>
      <c r="J593" s="42"/>
      <c r="K593" s="42"/>
      <c r="L593" s="46"/>
      <c r="M593" s="231"/>
      <c r="N593" s="232"/>
      <c r="O593" s="86"/>
      <c r="P593" s="86"/>
      <c r="Q593" s="86"/>
      <c r="R593" s="86"/>
      <c r="S593" s="86"/>
      <c r="T593" s="87"/>
      <c r="U593" s="40"/>
      <c r="V593" s="40"/>
      <c r="W593" s="40"/>
      <c r="X593" s="40"/>
      <c r="Y593" s="40"/>
      <c r="Z593" s="40"/>
      <c r="AA593" s="40"/>
      <c r="AB593" s="40"/>
      <c r="AC593" s="40"/>
      <c r="AD593" s="40"/>
      <c r="AE593" s="40"/>
      <c r="AT593" s="19" t="s">
        <v>165</v>
      </c>
      <c r="AU593" s="19" t="s">
        <v>83</v>
      </c>
    </row>
    <row r="594" s="2" customFormat="1" ht="37.8" customHeight="1">
      <c r="A594" s="40"/>
      <c r="B594" s="41"/>
      <c r="C594" s="215" t="s">
        <v>833</v>
      </c>
      <c r="D594" s="215" t="s">
        <v>158</v>
      </c>
      <c r="E594" s="216" t="s">
        <v>834</v>
      </c>
      <c r="F594" s="217" t="s">
        <v>835</v>
      </c>
      <c r="G594" s="218" t="s">
        <v>161</v>
      </c>
      <c r="H594" s="219">
        <v>1827.3620000000001</v>
      </c>
      <c r="I594" s="220"/>
      <c r="J594" s="221">
        <f>ROUND(I594*H594,2)</f>
        <v>0</v>
      </c>
      <c r="K594" s="217" t="s">
        <v>338</v>
      </c>
      <c r="L594" s="46"/>
      <c r="M594" s="222" t="s">
        <v>28</v>
      </c>
      <c r="N594" s="223" t="s">
        <v>45</v>
      </c>
      <c r="O594" s="86"/>
      <c r="P594" s="224">
        <f>O594*H594</f>
        <v>0</v>
      </c>
      <c r="Q594" s="224">
        <v>0.0082799999999999992</v>
      </c>
      <c r="R594" s="224">
        <f>Q594*H594</f>
        <v>15.130557359999999</v>
      </c>
      <c r="S594" s="224">
        <v>0</v>
      </c>
      <c r="T594" s="225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26" t="s">
        <v>163</v>
      </c>
      <c r="AT594" s="226" t="s">
        <v>158</v>
      </c>
      <c r="AU594" s="226" t="s">
        <v>83</v>
      </c>
      <c r="AY594" s="19" t="s">
        <v>156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9" t="s">
        <v>81</v>
      </c>
      <c r="BK594" s="227">
        <f>ROUND(I594*H594,2)</f>
        <v>0</v>
      </c>
      <c r="BL594" s="19" t="s">
        <v>163</v>
      </c>
      <c r="BM594" s="226" t="s">
        <v>836</v>
      </c>
    </row>
    <row r="595" s="2" customFormat="1">
      <c r="A595" s="40"/>
      <c r="B595" s="41"/>
      <c r="C595" s="42"/>
      <c r="D595" s="228" t="s">
        <v>165</v>
      </c>
      <c r="E595" s="42"/>
      <c r="F595" s="229" t="s">
        <v>835</v>
      </c>
      <c r="G595" s="42"/>
      <c r="H595" s="42"/>
      <c r="I595" s="230"/>
      <c r="J595" s="42"/>
      <c r="K595" s="42"/>
      <c r="L595" s="46"/>
      <c r="M595" s="231"/>
      <c r="N595" s="232"/>
      <c r="O595" s="86"/>
      <c r="P595" s="86"/>
      <c r="Q595" s="86"/>
      <c r="R595" s="86"/>
      <c r="S595" s="86"/>
      <c r="T595" s="87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165</v>
      </c>
      <c r="AU595" s="19" t="s">
        <v>83</v>
      </c>
    </row>
    <row r="596" s="15" customFormat="1">
      <c r="A596" s="15"/>
      <c r="B596" s="265"/>
      <c r="C596" s="266"/>
      <c r="D596" s="228" t="s">
        <v>170</v>
      </c>
      <c r="E596" s="267" t="s">
        <v>28</v>
      </c>
      <c r="F596" s="268" t="s">
        <v>837</v>
      </c>
      <c r="G596" s="266"/>
      <c r="H596" s="267" t="s">
        <v>28</v>
      </c>
      <c r="I596" s="269"/>
      <c r="J596" s="266"/>
      <c r="K596" s="266"/>
      <c r="L596" s="270"/>
      <c r="M596" s="271"/>
      <c r="N596" s="272"/>
      <c r="O596" s="272"/>
      <c r="P596" s="272"/>
      <c r="Q596" s="272"/>
      <c r="R596" s="272"/>
      <c r="S596" s="272"/>
      <c r="T596" s="273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74" t="s">
        <v>170</v>
      </c>
      <c r="AU596" s="274" t="s">
        <v>83</v>
      </c>
      <c r="AV596" s="15" t="s">
        <v>81</v>
      </c>
      <c r="AW596" s="15" t="s">
        <v>35</v>
      </c>
      <c r="AX596" s="15" t="s">
        <v>74</v>
      </c>
      <c r="AY596" s="274" t="s">
        <v>156</v>
      </c>
    </row>
    <row r="597" s="13" customFormat="1">
      <c r="A597" s="13"/>
      <c r="B597" s="233"/>
      <c r="C597" s="234"/>
      <c r="D597" s="228" t="s">
        <v>170</v>
      </c>
      <c r="E597" s="235" t="s">
        <v>28</v>
      </c>
      <c r="F597" s="236" t="s">
        <v>838</v>
      </c>
      <c r="G597" s="234"/>
      <c r="H597" s="237">
        <v>1827.3620000000001</v>
      </c>
      <c r="I597" s="238"/>
      <c r="J597" s="234"/>
      <c r="K597" s="234"/>
      <c r="L597" s="239"/>
      <c r="M597" s="240"/>
      <c r="N597" s="241"/>
      <c r="O597" s="241"/>
      <c r="P597" s="241"/>
      <c r="Q597" s="241"/>
      <c r="R597" s="241"/>
      <c r="S597" s="241"/>
      <c r="T597" s="242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3" t="s">
        <v>170</v>
      </c>
      <c r="AU597" s="243" t="s">
        <v>83</v>
      </c>
      <c r="AV597" s="13" t="s">
        <v>83</v>
      </c>
      <c r="AW597" s="13" t="s">
        <v>35</v>
      </c>
      <c r="AX597" s="13" t="s">
        <v>74</v>
      </c>
      <c r="AY597" s="243" t="s">
        <v>156</v>
      </c>
    </row>
    <row r="598" s="14" customFormat="1">
      <c r="A598" s="14"/>
      <c r="B598" s="244"/>
      <c r="C598" s="245"/>
      <c r="D598" s="228" t="s">
        <v>170</v>
      </c>
      <c r="E598" s="246" t="s">
        <v>28</v>
      </c>
      <c r="F598" s="247" t="s">
        <v>186</v>
      </c>
      <c r="G598" s="245"/>
      <c r="H598" s="248">
        <v>1827.3620000000001</v>
      </c>
      <c r="I598" s="249"/>
      <c r="J598" s="245"/>
      <c r="K598" s="245"/>
      <c r="L598" s="250"/>
      <c r="M598" s="251"/>
      <c r="N598" s="252"/>
      <c r="O598" s="252"/>
      <c r="P598" s="252"/>
      <c r="Q598" s="252"/>
      <c r="R598" s="252"/>
      <c r="S598" s="252"/>
      <c r="T598" s="253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4" t="s">
        <v>170</v>
      </c>
      <c r="AU598" s="254" t="s">
        <v>83</v>
      </c>
      <c r="AV598" s="14" t="s">
        <v>163</v>
      </c>
      <c r="AW598" s="14" t="s">
        <v>35</v>
      </c>
      <c r="AX598" s="14" t="s">
        <v>81</v>
      </c>
      <c r="AY598" s="254" t="s">
        <v>156</v>
      </c>
    </row>
    <row r="599" s="2" customFormat="1" ht="24.15" customHeight="1">
      <c r="A599" s="40"/>
      <c r="B599" s="41"/>
      <c r="C599" s="215" t="s">
        <v>839</v>
      </c>
      <c r="D599" s="215" t="s">
        <v>158</v>
      </c>
      <c r="E599" s="216" t="s">
        <v>840</v>
      </c>
      <c r="F599" s="217" t="s">
        <v>841</v>
      </c>
      <c r="G599" s="218" t="s">
        <v>161</v>
      </c>
      <c r="H599" s="219">
        <v>1827.3620000000001</v>
      </c>
      <c r="I599" s="220"/>
      <c r="J599" s="221">
        <f>ROUND(I599*H599,2)</f>
        <v>0</v>
      </c>
      <c r="K599" s="217" t="s">
        <v>162</v>
      </c>
      <c r="L599" s="46"/>
      <c r="M599" s="222" t="s">
        <v>28</v>
      </c>
      <c r="N599" s="223" t="s">
        <v>45</v>
      </c>
      <c r="O599" s="86"/>
      <c r="P599" s="224">
        <f>O599*H599</f>
        <v>0</v>
      </c>
      <c r="Q599" s="224">
        <v>0.023099999999999999</v>
      </c>
      <c r="R599" s="224">
        <f>Q599*H599</f>
        <v>42.212062199999998</v>
      </c>
      <c r="S599" s="224">
        <v>0</v>
      </c>
      <c r="T599" s="225">
        <f>S599*H599</f>
        <v>0</v>
      </c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R599" s="226" t="s">
        <v>163</v>
      </c>
      <c r="AT599" s="226" t="s">
        <v>158</v>
      </c>
      <c r="AU599" s="226" t="s">
        <v>83</v>
      </c>
      <c r="AY599" s="19" t="s">
        <v>156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19" t="s">
        <v>81</v>
      </c>
      <c r="BK599" s="227">
        <f>ROUND(I599*H599,2)</f>
        <v>0</v>
      </c>
      <c r="BL599" s="19" t="s">
        <v>163</v>
      </c>
      <c r="BM599" s="226" t="s">
        <v>842</v>
      </c>
    </row>
    <row r="600" s="2" customFormat="1">
      <c r="A600" s="40"/>
      <c r="B600" s="41"/>
      <c r="C600" s="42"/>
      <c r="D600" s="228" t="s">
        <v>165</v>
      </c>
      <c r="E600" s="42"/>
      <c r="F600" s="229" t="s">
        <v>841</v>
      </c>
      <c r="G600" s="42"/>
      <c r="H600" s="42"/>
      <c r="I600" s="230"/>
      <c r="J600" s="42"/>
      <c r="K600" s="42"/>
      <c r="L600" s="46"/>
      <c r="M600" s="231"/>
      <c r="N600" s="232"/>
      <c r="O600" s="86"/>
      <c r="P600" s="86"/>
      <c r="Q600" s="86"/>
      <c r="R600" s="86"/>
      <c r="S600" s="86"/>
      <c r="T600" s="87"/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T600" s="19" t="s">
        <v>165</v>
      </c>
      <c r="AU600" s="19" t="s">
        <v>83</v>
      </c>
    </row>
    <row r="601" s="13" customFormat="1">
      <c r="A601" s="13"/>
      <c r="B601" s="233"/>
      <c r="C601" s="234"/>
      <c r="D601" s="228" t="s">
        <v>170</v>
      </c>
      <c r="E601" s="235" t="s">
        <v>28</v>
      </c>
      <c r="F601" s="236" t="s">
        <v>843</v>
      </c>
      <c r="G601" s="234"/>
      <c r="H601" s="237">
        <v>1827.3620000000001</v>
      </c>
      <c r="I601" s="238"/>
      <c r="J601" s="234"/>
      <c r="K601" s="234"/>
      <c r="L601" s="239"/>
      <c r="M601" s="240"/>
      <c r="N601" s="241"/>
      <c r="O601" s="241"/>
      <c r="P601" s="241"/>
      <c r="Q601" s="241"/>
      <c r="R601" s="241"/>
      <c r="S601" s="241"/>
      <c r="T601" s="24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3" t="s">
        <v>170</v>
      </c>
      <c r="AU601" s="243" t="s">
        <v>83</v>
      </c>
      <c r="AV601" s="13" t="s">
        <v>83</v>
      </c>
      <c r="AW601" s="13" t="s">
        <v>35</v>
      </c>
      <c r="AX601" s="13" t="s">
        <v>81</v>
      </c>
      <c r="AY601" s="243" t="s">
        <v>156</v>
      </c>
    </row>
    <row r="602" s="2" customFormat="1" ht="14.4" customHeight="1">
      <c r="A602" s="40"/>
      <c r="B602" s="41"/>
      <c r="C602" s="215" t="s">
        <v>844</v>
      </c>
      <c r="D602" s="215" t="s">
        <v>158</v>
      </c>
      <c r="E602" s="216" t="s">
        <v>845</v>
      </c>
      <c r="F602" s="217" t="s">
        <v>846</v>
      </c>
      <c r="G602" s="218" t="s">
        <v>161</v>
      </c>
      <c r="H602" s="219">
        <v>2496.3620000000001</v>
      </c>
      <c r="I602" s="220"/>
      <c r="J602" s="221">
        <f>ROUND(I602*H602,2)</f>
        <v>0</v>
      </c>
      <c r="K602" s="217" t="s">
        <v>162</v>
      </c>
      <c r="L602" s="46"/>
      <c r="M602" s="222" t="s">
        <v>28</v>
      </c>
      <c r="N602" s="223" t="s">
        <v>45</v>
      </c>
      <c r="O602" s="86"/>
      <c r="P602" s="224">
        <f>O602*H602</f>
        <v>0</v>
      </c>
      <c r="Q602" s="224">
        <v>0</v>
      </c>
      <c r="R602" s="224">
        <f>Q602*H602</f>
        <v>0</v>
      </c>
      <c r="S602" s="224">
        <v>0</v>
      </c>
      <c r="T602" s="225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26" t="s">
        <v>163</v>
      </c>
      <c r="AT602" s="226" t="s">
        <v>158</v>
      </c>
      <c r="AU602" s="226" t="s">
        <v>83</v>
      </c>
      <c r="AY602" s="19" t="s">
        <v>156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19" t="s">
        <v>81</v>
      </c>
      <c r="BK602" s="227">
        <f>ROUND(I602*H602,2)</f>
        <v>0</v>
      </c>
      <c r="BL602" s="19" t="s">
        <v>163</v>
      </c>
      <c r="BM602" s="226" t="s">
        <v>847</v>
      </c>
    </row>
    <row r="603" s="2" customFormat="1">
      <c r="A603" s="40"/>
      <c r="B603" s="41"/>
      <c r="C603" s="42"/>
      <c r="D603" s="228" t="s">
        <v>165</v>
      </c>
      <c r="E603" s="42"/>
      <c r="F603" s="229" t="s">
        <v>846</v>
      </c>
      <c r="G603" s="42"/>
      <c r="H603" s="42"/>
      <c r="I603" s="230"/>
      <c r="J603" s="42"/>
      <c r="K603" s="42"/>
      <c r="L603" s="46"/>
      <c r="M603" s="231"/>
      <c r="N603" s="232"/>
      <c r="O603" s="86"/>
      <c r="P603" s="86"/>
      <c r="Q603" s="86"/>
      <c r="R603" s="86"/>
      <c r="S603" s="86"/>
      <c r="T603" s="87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165</v>
      </c>
      <c r="AU603" s="19" t="s">
        <v>83</v>
      </c>
    </row>
    <row r="604" s="2" customFormat="1" ht="24.15" customHeight="1">
      <c r="A604" s="40"/>
      <c r="B604" s="41"/>
      <c r="C604" s="215" t="s">
        <v>848</v>
      </c>
      <c r="D604" s="215" t="s">
        <v>158</v>
      </c>
      <c r="E604" s="216" t="s">
        <v>849</v>
      </c>
      <c r="F604" s="217" t="s">
        <v>850</v>
      </c>
      <c r="G604" s="218" t="s">
        <v>168</v>
      </c>
      <c r="H604" s="219">
        <v>42.689</v>
      </c>
      <c r="I604" s="220"/>
      <c r="J604" s="221">
        <f>ROUND(I604*H604,2)</f>
        <v>0</v>
      </c>
      <c r="K604" s="217" t="s">
        <v>162</v>
      </c>
      <c r="L604" s="46"/>
      <c r="M604" s="222" t="s">
        <v>28</v>
      </c>
      <c r="N604" s="223" t="s">
        <v>45</v>
      </c>
      <c r="O604" s="86"/>
      <c r="P604" s="224">
        <f>O604*H604</f>
        <v>0</v>
      </c>
      <c r="Q604" s="224">
        <v>2.45329</v>
      </c>
      <c r="R604" s="224">
        <f>Q604*H604</f>
        <v>104.72849681</v>
      </c>
      <c r="S604" s="224">
        <v>0</v>
      </c>
      <c r="T604" s="225">
        <f>S604*H604</f>
        <v>0</v>
      </c>
      <c r="U604" s="40"/>
      <c r="V604" s="40"/>
      <c r="W604" s="40"/>
      <c r="X604" s="40"/>
      <c r="Y604" s="40"/>
      <c r="Z604" s="40"/>
      <c r="AA604" s="40"/>
      <c r="AB604" s="40"/>
      <c r="AC604" s="40"/>
      <c r="AD604" s="40"/>
      <c r="AE604" s="40"/>
      <c r="AR604" s="226" t="s">
        <v>163</v>
      </c>
      <c r="AT604" s="226" t="s">
        <v>158</v>
      </c>
      <c r="AU604" s="226" t="s">
        <v>83</v>
      </c>
      <c r="AY604" s="19" t="s">
        <v>156</v>
      </c>
      <c r="BE604" s="227">
        <f>IF(N604="základní",J604,0)</f>
        <v>0</v>
      </c>
      <c r="BF604" s="227">
        <f>IF(N604="snížená",J604,0)</f>
        <v>0</v>
      </c>
      <c r="BG604" s="227">
        <f>IF(N604="zákl. přenesená",J604,0)</f>
        <v>0</v>
      </c>
      <c r="BH604" s="227">
        <f>IF(N604="sníž. přenesená",J604,0)</f>
        <v>0</v>
      </c>
      <c r="BI604" s="227">
        <f>IF(N604="nulová",J604,0)</f>
        <v>0</v>
      </c>
      <c r="BJ604" s="19" t="s">
        <v>81</v>
      </c>
      <c r="BK604" s="227">
        <f>ROUND(I604*H604,2)</f>
        <v>0</v>
      </c>
      <c r="BL604" s="19" t="s">
        <v>163</v>
      </c>
      <c r="BM604" s="226" t="s">
        <v>851</v>
      </c>
    </row>
    <row r="605" s="2" customFormat="1">
      <c r="A605" s="40"/>
      <c r="B605" s="41"/>
      <c r="C605" s="42"/>
      <c r="D605" s="228" t="s">
        <v>165</v>
      </c>
      <c r="E605" s="42"/>
      <c r="F605" s="229" t="s">
        <v>850</v>
      </c>
      <c r="G605" s="42"/>
      <c r="H605" s="42"/>
      <c r="I605" s="230"/>
      <c r="J605" s="42"/>
      <c r="K605" s="42"/>
      <c r="L605" s="46"/>
      <c r="M605" s="231"/>
      <c r="N605" s="232"/>
      <c r="O605" s="86"/>
      <c r="P605" s="86"/>
      <c r="Q605" s="86"/>
      <c r="R605" s="86"/>
      <c r="S605" s="86"/>
      <c r="T605" s="87"/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T605" s="19" t="s">
        <v>165</v>
      </c>
      <c r="AU605" s="19" t="s">
        <v>83</v>
      </c>
    </row>
    <row r="606" s="13" customFormat="1">
      <c r="A606" s="13"/>
      <c r="B606" s="233"/>
      <c r="C606" s="234"/>
      <c r="D606" s="228" t="s">
        <v>170</v>
      </c>
      <c r="E606" s="235" t="s">
        <v>28</v>
      </c>
      <c r="F606" s="236" t="s">
        <v>852</v>
      </c>
      <c r="G606" s="234"/>
      <c r="H606" s="237">
        <v>42.689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170</v>
      </c>
      <c r="AU606" s="243" t="s">
        <v>83</v>
      </c>
      <c r="AV606" s="13" t="s">
        <v>83</v>
      </c>
      <c r="AW606" s="13" t="s">
        <v>35</v>
      </c>
      <c r="AX606" s="13" t="s">
        <v>81</v>
      </c>
      <c r="AY606" s="243" t="s">
        <v>156</v>
      </c>
    </row>
    <row r="607" s="2" customFormat="1" ht="24.15" customHeight="1">
      <c r="A607" s="40"/>
      <c r="B607" s="41"/>
      <c r="C607" s="215" t="s">
        <v>853</v>
      </c>
      <c r="D607" s="215" t="s">
        <v>158</v>
      </c>
      <c r="E607" s="216" t="s">
        <v>854</v>
      </c>
      <c r="F607" s="217" t="s">
        <v>855</v>
      </c>
      <c r="G607" s="218" t="s">
        <v>168</v>
      </c>
      <c r="H607" s="219">
        <v>62.145000000000003</v>
      </c>
      <c r="I607" s="220"/>
      <c r="J607" s="221">
        <f>ROUND(I607*H607,2)</f>
        <v>0</v>
      </c>
      <c r="K607" s="217" t="s">
        <v>162</v>
      </c>
      <c r="L607" s="46"/>
      <c r="M607" s="222" t="s">
        <v>28</v>
      </c>
      <c r="N607" s="223" t="s">
        <v>45</v>
      </c>
      <c r="O607" s="86"/>
      <c r="P607" s="224">
        <f>O607*H607</f>
        <v>0</v>
      </c>
      <c r="Q607" s="224">
        <v>2.45329</v>
      </c>
      <c r="R607" s="224">
        <f>Q607*H607</f>
        <v>152.45970705000002</v>
      </c>
      <c r="S607" s="224">
        <v>0</v>
      </c>
      <c r="T607" s="225">
        <f>S607*H607</f>
        <v>0</v>
      </c>
      <c r="U607" s="40"/>
      <c r="V607" s="40"/>
      <c r="W607" s="40"/>
      <c r="X607" s="40"/>
      <c r="Y607" s="40"/>
      <c r="Z607" s="40"/>
      <c r="AA607" s="40"/>
      <c r="AB607" s="40"/>
      <c r="AC607" s="40"/>
      <c r="AD607" s="40"/>
      <c r="AE607" s="40"/>
      <c r="AR607" s="226" t="s">
        <v>163</v>
      </c>
      <c r="AT607" s="226" t="s">
        <v>158</v>
      </c>
      <c r="AU607" s="226" t="s">
        <v>83</v>
      </c>
      <c r="AY607" s="19" t="s">
        <v>156</v>
      </c>
      <c r="BE607" s="227">
        <f>IF(N607="základní",J607,0)</f>
        <v>0</v>
      </c>
      <c r="BF607" s="227">
        <f>IF(N607="snížená",J607,0)</f>
        <v>0</v>
      </c>
      <c r="BG607" s="227">
        <f>IF(N607="zákl. přenesená",J607,0)</f>
        <v>0</v>
      </c>
      <c r="BH607" s="227">
        <f>IF(N607="sníž. přenesená",J607,0)</f>
        <v>0</v>
      </c>
      <c r="BI607" s="227">
        <f>IF(N607="nulová",J607,0)</f>
        <v>0</v>
      </c>
      <c r="BJ607" s="19" t="s">
        <v>81</v>
      </c>
      <c r="BK607" s="227">
        <f>ROUND(I607*H607,2)</f>
        <v>0</v>
      </c>
      <c r="BL607" s="19" t="s">
        <v>163</v>
      </c>
      <c r="BM607" s="226" t="s">
        <v>856</v>
      </c>
    </row>
    <row r="608" s="2" customFormat="1">
      <c r="A608" s="40"/>
      <c r="B608" s="41"/>
      <c r="C608" s="42"/>
      <c r="D608" s="228" t="s">
        <v>165</v>
      </c>
      <c r="E608" s="42"/>
      <c r="F608" s="229" t="s">
        <v>855</v>
      </c>
      <c r="G608" s="42"/>
      <c r="H608" s="42"/>
      <c r="I608" s="230"/>
      <c r="J608" s="42"/>
      <c r="K608" s="42"/>
      <c r="L608" s="46"/>
      <c r="M608" s="231"/>
      <c r="N608" s="232"/>
      <c r="O608" s="86"/>
      <c r="P608" s="86"/>
      <c r="Q608" s="86"/>
      <c r="R608" s="86"/>
      <c r="S608" s="86"/>
      <c r="T608" s="87"/>
      <c r="U608" s="40"/>
      <c r="V608" s="40"/>
      <c r="W608" s="40"/>
      <c r="X608" s="40"/>
      <c r="Y608" s="40"/>
      <c r="Z608" s="40"/>
      <c r="AA608" s="40"/>
      <c r="AB608" s="40"/>
      <c r="AC608" s="40"/>
      <c r="AD608" s="40"/>
      <c r="AE608" s="40"/>
      <c r="AT608" s="19" t="s">
        <v>165</v>
      </c>
      <c r="AU608" s="19" t="s">
        <v>83</v>
      </c>
    </row>
    <row r="609" s="13" customFormat="1">
      <c r="A609" s="13"/>
      <c r="B609" s="233"/>
      <c r="C609" s="234"/>
      <c r="D609" s="228" t="s">
        <v>170</v>
      </c>
      <c r="E609" s="235" t="s">
        <v>28</v>
      </c>
      <c r="F609" s="236" t="s">
        <v>857</v>
      </c>
      <c r="G609" s="234"/>
      <c r="H609" s="237">
        <v>62.145000000000003</v>
      </c>
      <c r="I609" s="238"/>
      <c r="J609" s="234"/>
      <c r="K609" s="234"/>
      <c r="L609" s="239"/>
      <c r="M609" s="240"/>
      <c r="N609" s="241"/>
      <c r="O609" s="241"/>
      <c r="P609" s="241"/>
      <c r="Q609" s="241"/>
      <c r="R609" s="241"/>
      <c r="S609" s="241"/>
      <c r="T609" s="24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3" t="s">
        <v>170</v>
      </c>
      <c r="AU609" s="243" t="s">
        <v>83</v>
      </c>
      <c r="AV609" s="13" t="s">
        <v>83</v>
      </c>
      <c r="AW609" s="13" t="s">
        <v>35</v>
      </c>
      <c r="AX609" s="13" t="s">
        <v>81</v>
      </c>
      <c r="AY609" s="243" t="s">
        <v>156</v>
      </c>
    </row>
    <row r="610" s="2" customFormat="1" ht="24.15" customHeight="1">
      <c r="A610" s="40"/>
      <c r="B610" s="41"/>
      <c r="C610" s="215" t="s">
        <v>858</v>
      </c>
      <c r="D610" s="215" t="s">
        <v>158</v>
      </c>
      <c r="E610" s="216" t="s">
        <v>859</v>
      </c>
      <c r="F610" s="217" t="s">
        <v>860</v>
      </c>
      <c r="G610" s="218" t="s">
        <v>168</v>
      </c>
      <c r="H610" s="219">
        <v>65.980000000000004</v>
      </c>
      <c r="I610" s="220"/>
      <c r="J610" s="221">
        <f>ROUND(I610*H610,2)</f>
        <v>0</v>
      </c>
      <c r="K610" s="217" t="s">
        <v>162</v>
      </c>
      <c r="L610" s="46"/>
      <c r="M610" s="222" t="s">
        <v>28</v>
      </c>
      <c r="N610" s="223" t="s">
        <v>45</v>
      </c>
      <c r="O610" s="86"/>
      <c r="P610" s="224">
        <f>O610*H610</f>
        <v>0</v>
      </c>
      <c r="Q610" s="224">
        <v>2.45329</v>
      </c>
      <c r="R610" s="224">
        <f>Q610*H610</f>
        <v>161.8680742</v>
      </c>
      <c r="S610" s="224">
        <v>0</v>
      </c>
      <c r="T610" s="225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26" t="s">
        <v>163</v>
      </c>
      <c r="AT610" s="226" t="s">
        <v>158</v>
      </c>
      <c r="AU610" s="226" t="s">
        <v>83</v>
      </c>
      <c r="AY610" s="19" t="s">
        <v>156</v>
      </c>
      <c r="BE610" s="227">
        <f>IF(N610="základní",J610,0)</f>
        <v>0</v>
      </c>
      <c r="BF610" s="227">
        <f>IF(N610="snížená",J610,0)</f>
        <v>0</v>
      </c>
      <c r="BG610" s="227">
        <f>IF(N610="zákl. přenesená",J610,0)</f>
        <v>0</v>
      </c>
      <c r="BH610" s="227">
        <f>IF(N610="sníž. přenesená",J610,0)</f>
        <v>0</v>
      </c>
      <c r="BI610" s="227">
        <f>IF(N610="nulová",J610,0)</f>
        <v>0</v>
      </c>
      <c r="BJ610" s="19" t="s">
        <v>81</v>
      </c>
      <c r="BK610" s="227">
        <f>ROUND(I610*H610,2)</f>
        <v>0</v>
      </c>
      <c r="BL610" s="19" t="s">
        <v>163</v>
      </c>
      <c r="BM610" s="226" t="s">
        <v>861</v>
      </c>
    </row>
    <row r="611" s="2" customFormat="1">
      <c r="A611" s="40"/>
      <c r="B611" s="41"/>
      <c r="C611" s="42"/>
      <c r="D611" s="228" t="s">
        <v>165</v>
      </c>
      <c r="E611" s="42"/>
      <c r="F611" s="229" t="s">
        <v>860</v>
      </c>
      <c r="G611" s="42"/>
      <c r="H611" s="42"/>
      <c r="I611" s="230"/>
      <c r="J611" s="42"/>
      <c r="K611" s="42"/>
      <c r="L611" s="46"/>
      <c r="M611" s="231"/>
      <c r="N611" s="232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165</v>
      </c>
      <c r="AU611" s="19" t="s">
        <v>83</v>
      </c>
    </row>
    <row r="612" s="13" customFormat="1">
      <c r="A612" s="13"/>
      <c r="B612" s="233"/>
      <c r="C612" s="234"/>
      <c r="D612" s="228" t="s">
        <v>170</v>
      </c>
      <c r="E612" s="235" t="s">
        <v>28</v>
      </c>
      <c r="F612" s="236" t="s">
        <v>862</v>
      </c>
      <c r="G612" s="234"/>
      <c r="H612" s="237">
        <v>59.579999999999998</v>
      </c>
      <c r="I612" s="238"/>
      <c r="J612" s="234"/>
      <c r="K612" s="234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170</v>
      </c>
      <c r="AU612" s="243" t="s">
        <v>83</v>
      </c>
      <c r="AV612" s="13" t="s">
        <v>83</v>
      </c>
      <c r="AW612" s="13" t="s">
        <v>35</v>
      </c>
      <c r="AX612" s="13" t="s">
        <v>74</v>
      </c>
      <c r="AY612" s="243" t="s">
        <v>156</v>
      </c>
    </row>
    <row r="613" s="13" customFormat="1">
      <c r="A613" s="13"/>
      <c r="B613" s="233"/>
      <c r="C613" s="234"/>
      <c r="D613" s="228" t="s">
        <v>170</v>
      </c>
      <c r="E613" s="235" t="s">
        <v>28</v>
      </c>
      <c r="F613" s="236" t="s">
        <v>863</v>
      </c>
      <c r="G613" s="234"/>
      <c r="H613" s="237">
        <v>6.4000000000000004</v>
      </c>
      <c r="I613" s="238"/>
      <c r="J613" s="234"/>
      <c r="K613" s="234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170</v>
      </c>
      <c r="AU613" s="243" t="s">
        <v>83</v>
      </c>
      <c r="AV613" s="13" t="s">
        <v>83</v>
      </c>
      <c r="AW613" s="13" t="s">
        <v>35</v>
      </c>
      <c r="AX613" s="13" t="s">
        <v>74</v>
      </c>
      <c r="AY613" s="243" t="s">
        <v>156</v>
      </c>
    </row>
    <row r="614" s="14" customFormat="1">
      <c r="A614" s="14"/>
      <c r="B614" s="244"/>
      <c r="C614" s="245"/>
      <c r="D614" s="228" t="s">
        <v>170</v>
      </c>
      <c r="E614" s="246" t="s">
        <v>28</v>
      </c>
      <c r="F614" s="247" t="s">
        <v>186</v>
      </c>
      <c r="G614" s="245"/>
      <c r="H614" s="248">
        <v>65.980000000000004</v>
      </c>
      <c r="I614" s="249"/>
      <c r="J614" s="245"/>
      <c r="K614" s="245"/>
      <c r="L614" s="250"/>
      <c r="M614" s="251"/>
      <c r="N614" s="252"/>
      <c r="O614" s="252"/>
      <c r="P614" s="252"/>
      <c r="Q614" s="252"/>
      <c r="R614" s="252"/>
      <c r="S614" s="252"/>
      <c r="T614" s="25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4" t="s">
        <v>170</v>
      </c>
      <c r="AU614" s="254" t="s">
        <v>83</v>
      </c>
      <c r="AV614" s="14" t="s">
        <v>163</v>
      </c>
      <c r="AW614" s="14" t="s">
        <v>35</v>
      </c>
      <c r="AX614" s="14" t="s">
        <v>81</v>
      </c>
      <c r="AY614" s="254" t="s">
        <v>156</v>
      </c>
    </row>
    <row r="615" s="2" customFormat="1" ht="37.8" customHeight="1">
      <c r="A615" s="40"/>
      <c r="B615" s="41"/>
      <c r="C615" s="215" t="s">
        <v>864</v>
      </c>
      <c r="D615" s="215" t="s">
        <v>158</v>
      </c>
      <c r="E615" s="216" t="s">
        <v>865</v>
      </c>
      <c r="F615" s="217" t="s">
        <v>866</v>
      </c>
      <c r="G615" s="218" t="s">
        <v>168</v>
      </c>
      <c r="H615" s="219">
        <v>42.689</v>
      </c>
      <c r="I615" s="220"/>
      <c r="J615" s="221">
        <f>ROUND(I615*H615,2)</f>
        <v>0</v>
      </c>
      <c r="K615" s="217" t="s">
        <v>162</v>
      </c>
      <c r="L615" s="46"/>
      <c r="M615" s="222" t="s">
        <v>28</v>
      </c>
      <c r="N615" s="223" t="s">
        <v>45</v>
      </c>
      <c r="O615" s="86"/>
      <c r="P615" s="224">
        <f>O615*H615</f>
        <v>0</v>
      </c>
      <c r="Q615" s="224">
        <v>0</v>
      </c>
      <c r="R615" s="224">
        <f>Q615*H615</f>
        <v>0</v>
      </c>
      <c r="S615" s="224">
        <v>0</v>
      </c>
      <c r="T615" s="225">
        <f>S615*H615</f>
        <v>0</v>
      </c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R615" s="226" t="s">
        <v>163</v>
      </c>
      <c r="AT615" s="226" t="s">
        <v>158</v>
      </c>
      <c r="AU615" s="226" t="s">
        <v>83</v>
      </c>
      <c r="AY615" s="19" t="s">
        <v>156</v>
      </c>
      <c r="BE615" s="227">
        <f>IF(N615="základní",J615,0)</f>
        <v>0</v>
      </c>
      <c r="BF615" s="227">
        <f>IF(N615="snížená",J615,0)</f>
        <v>0</v>
      </c>
      <c r="BG615" s="227">
        <f>IF(N615="zákl. přenesená",J615,0)</f>
        <v>0</v>
      </c>
      <c r="BH615" s="227">
        <f>IF(N615="sníž. přenesená",J615,0)</f>
        <v>0</v>
      </c>
      <c r="BI615" s="227">
        <f>IF(N615="nulová",J615,0)</f>
        <v>0</v>
      </c>
      <c r="BJ615" s="19" t="s">
        <v>81</v>
      </c>
      <c r="BK615" s="227">
        <f>ROUND(I615*H615,2)</f>
        <v>0</v>
      </c>
      <c r="BL615" s="19" t="s">
        <v>163</v>
      </c>
      <c r="BM615" s="226" t="s">
        <v>867</v>
      </c>
    </row>
    <row r="616" s="2" customFormat="1">
      <c r="A616" s="40"/>
      <c r="B616" s="41"/>
      <c r="C616" s="42"/>
      <c r="D616" s="228" t="s">
        <v>165</v>
      </c>
      <c r="E616" s="42"/>
      <c r="F616" s="229" t="s">
        <v>866</v>
      </c>
      <c r="G616" s="42"/>
      <c r="H616" s="42"/>
      <c r="I616" s="230"/>
      <c r="J616" s="42"/>
      <c r="K616" s="42"/>
      <c r="L616" s="46"/>
      <c r="M616" s="231"/>
      <c r="N616" s="232"/>
      <c r="O616" s="86"/>
      <c r="P616" s="86"/>
      <c r="Q616" s="86"/>
      <c r="R616" s="86"/>
      <c r="S616" s="86"/>
      <c r="T616" s="87"/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T616" s="19" t="s">
        <v>165</v>
      </c>
      <c r="AU616" s="19" t="s">
        <v>83</v>
      </c>
    </row>
    <row r="617" s="2" customFormat="1" ht="37.8" customHeight="1">
      <c r="A617" s="40"/>
      <c r="B617" s="41"/>
      <c r="C617" s="215" t="s">
        <v>868</v>
      </c>
      <c r="D617" s="215" t="s">
        <v>158</v>
      </c>
      <c r="E617" s="216" t="s">
        <v>869</v>
      </c>
      <c r="F617" s="217" t="s">
        <v>870</v>
      </c>
      <c r="G617" s="218" t="s">
        <v>168</v>
      </c>
      <c r="H617" s="219">
        <v>62.145000000000003</v>
      </c>
      <c r="I617" s="220"/>
      <c r="J617" s="221">
        <f>ROUND(I617*H617,2)</f>
        <v>0</v>
      </c>
      <c r="K617" s="217" t="s">
        <v>162</v>
      </c>
      <c r="L617" s="46"/>
      <c r="M617" s="222" t="s">
        <v>28</v>
      </c>
      <c r="N617" s="223" t="s">
        <v>45</v>
      </c>
      <c r="O617" s="86"/>
      <c r="P617" s="224">
        <f>O617*H617</f>
        <v>0</v>
      </c>
      <c r="Q617" s="224">
        <v>0</v>
      </c>
      <c r="R617" s="224">
        <f>Q617*H617</f>
        <v>0</v>
      </c>
      <c r="S617" s="224">
        <v>0</v>
      </c>
      <c r="T617" s="225">
        <f>S617*H617</f>
        <v>0</v>
      </c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R617" s="226" t="s">
        <v>163</v>
      </c>
      <c r="AT617" s="226" t="s">
        <v>158</v>
      </c>
      <c r="AU617" s="226" t="s">
        <v>83</v>
      </c>
      <c r="AY617" s="19" t="s">
        <v>156</v>
      </c>
      <c r="BE617" s="227">
        <f>IF(N617="základní",J617,0)</f>
        <v>0</v>
      </c>
      <c r="BF617" s="227">
        <f>IF(N617="snížená",J617,0)</f>
        <v>0</v>
      </c>
      <c r="BG617" s="227">
        <f>IF(N617="zákl. přenesená",J617,0)</f>
        <v>0</v>
      </c>
      <c r="BH617" s="227">
        <f>IF(N617="sníž. přenesená",J617,0)</f>
        <v>0</v>
      </c>
      <c r="BI617" s="227">
        <f>IF(N617="nulová",J617,0)</f>
        <v>0</v>
      </c>
      <c r="BJ617" s="19" t="s">
        <v>81</v>
      </c>
      <c r="BK617" s="227">
        <f>ROUND(I617*H617,2)</f>
        <v>0</v>
      </c>
      <c r="BL617" s="19" t="s">
        <v>163</v>
      </c>
      <c r="BM617" s="226" t="s">
        <v>871</v>
      </c>
    </row>
    <row r="618" s="2" customFormat="1">
      <c r="A618" s="40"/>
      <c r="B618" s="41"/>
      <c r="C618" s="42"/>
      <c r="D618" s="228" t="s">
        <v>165</v>
      </c>
      <c r="E618" s="42"/>
      <c r="F618" s="229" t="s">
        <v>870</v>
      </c>
      <c r="G618" s="42"/>
      <c r="H618" s="42"/>
      <c r="I618" s="230"/>
      <c r="J618" s="42"/>
      <c r="K618" s="42"/>
      <c r="L618" s="46"/>
      <c r="M618" s="231"/>
      <c r="N618" s="232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165</v>
      </c>
      <c r="AU618" s="19" t="s">
        <v>83</v>
      </c>
    </row>
    <row r="619" s="2" customFormat="1" ht="37.8" customHeight="1">
      <c r="A619" s="40"/>
      <c r="B619" s="41"/>
      <c r="C619" s="215" t="s">
        <v>872</v>
      </c>
      <c r="D619" s="215" t="s">
        <v>158</v>
      </c>
      <c r="E619" s="216" t="s">
        <v>873</v>
      </c>
      <c r="F619" s="217" t="s">
        <v>874</v>
      </c>
      <c r="G619" s="218" t="s">
        <v>168</v>
      </c>
      <c r="H619" s="219">
        <v>65.980000000000004</v>
      </c>
      <c r="I619" s="220"/>
      <c r="J619" s="221">
        <f>ROUND(I619*H619,2)</f>
        <v>0</v>
      </c>
      <c r="K619" s="217" t="s">
        <v>162</v>
      </c>
      <c r="L619" s="46"/>
      <c r="M619" s="222" t="s">
        <v>28</v>
      </c>
      <c r="N619" s="223" t="s">
        <v>45</v>
      </c>
      <c r="O619" s="86"/>
      <c r="P619" s="224">
        <f>O619*H619</f>
        <v>0</v>
      </c>
      <c r="Q619" s="224">
        <v>0</v>
      </c>
      <c r="R619" s="224">
        <f>Q619*H619</f>
        <v>0</v>
      </c>
      <c r="S619" s="224">
        <v>0</v>
      </c>
      <c r="T619" s="225">
        <f>S619*H619</f>
        <v>0</v>
      </c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R619" s="226" t="s">
        <v>163</v>
      </c>
      <c r="AT619" s="226" t="s">
        <v>158</v>
      </c>
      <c r="AU619" s="226" t="s">
        <v>83</v>
      </c>
      <c r="AY619" s="19" t="s">
        <v>156</v>
      </c>
      <c r="BE619" s="227">
        <f>IF(N619="základní",J619,0)</f>
        <v>0</v>
      </c>
      <c r="BF619" s="227">
        <f>IF(N619="snížená",J619,0)</f>
        <v>0</v>
      </c>
      <c r="BG619" s="227">
        <f>IF(N619="zákl. přenesená",J619,0)</f>
        <v>0</v>
      </c>
      <c r="BH619" s="227">
        <f>IF(N619="sníž. přenesená",J619,0)</f>
        <v>0</v>
      </c>
      <c r="BI619" s="227">
        <f>IF(N619="nulová",J619,0)</f>
        <v>0</v>
      </c>
      <c r="BJ619" s="19" t="s">
        <v>81</v>
      </c>
      <c r="BK619" s="227">
        <f>ROUND(I619*H619,2)</f>
        <v>0</v>
      </c>
      <c r="BL619" s="19" t="s">
        <v>163</v>
      </c>
      <c r="BM619" s="226" t="s">
        <v>875</v>
      </c>
    </row>
    <row r="620" s="2" customFormat="1">
      <c r="A620" s="40"/>
      <c r="B620" s="41"/>
      <c r="C620" s="42"/>
      <c r="D620" s="228" t="s">
        <v>165</v>
      </c>
      <c r="E620" s="42"/>
      <c r="F620" s="229" t="s">
        <v>874</v>
      </c>
      <c r="G620" s="42"/>
      <c r="H620" s="42"/>
      <c r="I620" s="230"/>
      <c r="J620" s="42"/>
      <c r="K620" s="42"/>
      <c r="L620" s="46"/>
      <c r="M620" s="231"/>
      <c r="N620" s="232"/>
      <c r="O620" s="86"/>
      <c r="P620" s="86"/>
      <c r="Q620" s="86"/>
      <c r="R620" s="86"/>
      <c r="S620" s="86"/>
      <c r="T620" s="87"/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T620" s="19" t="s">
        <v>165</v>
      </c>
      <c r="AU620" s="19" t="s">
        <v>83</v>
      </c>
    </row>
    <row r="621" s="13" customFormat="1">
      <c r="A621" s="13"/>
      <c r="B621" s="233"/>
      <c r="C621" s="234"/>
      <c r="D621" s="228" t="s">
        <v>170</v>
      </c>
      <c r="E621" s="235" t="s">
        <v>28</v>
      </c>
      <c r="F621" s="236" t="s">
        <v>876</v>
      </c>
      <c r="G621" s="234"/>
      <c r="H621" s="237">
        <v>65.980000000000004</v>
      </c>
      <c r="I621" s="238"/>
      <c r="J621" s="234"/>
      <c r="K621" s="234"/>
      <c r="L621" s="239"/>
      <c r="M621" s="240"/>
      <c r="N621" s="241"/>
      <c r="O621" s="241"/>
      <c r="P621" s="241"/>
      <c r="Q621" s="241"/>
      <c r="R621" s="241"/>
      <c r="S621" s="241"/>
      <c r="T621" s="24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3" t="s">
        <v>170</v>
      </c>
      <c r="AU621" s="243" t="s">
        <v>83</v>
      </c>
      <c r="AV621" s="13" t="s">
        <v>83</v>
      </c>
      <c r="AW621" s="13" t="s">
        <v>35</v>
      </c>
      <c r="AX621" s="13" t="s">
        <v>81</v>
      </c>
      <c r="AY621" s="243" t="s">
        <v>156</v>
      </c>
    </row>
    <row r="622" s="2" customFormat="1" ht="14.4" customHeight="1">
      <c r="A622" s="40"/>
      <c r="B622" s="41"/>
      <c r="C622" s="215" t="s">
        <v>877</v>
      </c>
      <c r="D622" s="215" t="s">
        <v>158</v>
      </c>
      <c r="E622" s="216" t="s">
        <v>878</v>
      </c>
      <c r="F622" s="217" t="s">
        <v>879</v>
      </c>
      <c r="G622" s="218" t="s">
        <v>218</v>
      </c>
      <c r="H622" s="219">
        <v>11.329000000000001</v>
      </c>
      <c r="I622" s="220"/>
      <c r="J622" s="221">
        <f>ROUND(I622*H622,2)</f>
        <v>0</v>
      </c>
      <c r="K622" s="217" t="s">
        <v>162</v>
      </c>
      <c r="L622" s="46"/>
      <c r="M622" s="222" t="s">
        <v>28</v>
      </c>
      <c r="N622" s="223" t="s">
        <v>45</v>
      </c>
      <c r="O622" s="86"/>
      <c r="P622" s="224">
        <f>O622*H622</f>
        <v>0</v>
      </c>
      <c r="Q622" s="224">
        <v>1.06277</v>
      </c>
      <c r="R622" s="224">
        <f>Q622*H622</f>
        <v>12.04012133</v>
      </c>
      <c r="S622" s="224">
        <v>0</v>
      </c>
      <c r="T622" s="225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26" t="s">
        <v>163</v>
      </c>
      <c r="AT622" s="226" t="s">
        <v>158</v>
      </c>
      <c r="AU622" s="226" t="s">
        <v>83</v>
      </c>
      <c r="AY622" s="19" t="s">
        <v>156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19" t="s">
        <v>81</v>
      </c>
      <c r="BK622" s="227">
        <f>ROUND(I622*H622,2)</f>
        <v>0</v>
      </c>
      <c r="BL622" s="19" t="s">
        <v>163</v>
      </c>
      <c r="BM622" s="226" t="s">
        <v>880</v>
      </c>
    </row>
    <row r="623" s="2" customFormat="1">
      <c r="A623" s="40"/>
      <c r="B623" s="41"/>
      <c r="C623" s="42"/>
      <c r="D623" s="228" t="s">
        <v>165</v>
      </c>
      <c r="E623" s="42"/>
      <c r="F623" s="229" t="s">
        <v>879</v>
      </c>
      <c r="G623" s="42"/>
      <c r="H623" s="42"/>
      <c r="I623" s="230"/>
      <c r="J623" s="42"/>
      <c r="K623" s="42"/>
      <c r="L623" s="46"/>
      <c r="M623" s="231"/>
      <c r="N623" s="232"/>
      <c r="O623" s="86"/>
      <c r="P623" s="86"/>
      <c r="Q623" s="86"/>
      <c r="R623" s="86"/>
      <c r="S623" s="86"/>
      <c r="T623" s="87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165</v>
      </c>
      <c r="AU623" s="19" t="s">
        <v>83</v>
      </c>
    </row>
    <row r="624" s="13" customFormat="1">
      <c r="A624" s="13"/>
      <c r="B624" s="233"/>
      <c r="C624" s="234"/>
      <c r="D624" s="228" t="s">
        <v>170</v>
      </c>
      <c r="E624" s="235" t="s">
        <v>28</v>
      </c>
      <c r="F624" s="236" t="s">
        <v>881</v>
      </c>
      <c r="G624" s="234"/>
      <c r="H624" s="237">
        <v>5.1349999999999998</v>
      </c>
      <c r="I624" s="238"/>
      <c r="J624" s="234"/>
      <c r="K624" s="234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170</v>
      </c>
      <c r="AU624" s="243" t="s">
        <v>83</v>
      </c>
      <c r="AV624" s="13" t="s">
        <v>83</v>
      </c>
      <c r="AW624" s="13" t="s">
        <v>35</v>
      </c>
      <c r="AX624" s="13" t="s">
        <v>74</v>
      </c>
      <c r="AY624" s="243" t="s">
        <v>156</v>
      </c>
    </row>
    <row r="625" s="13" customFormat="1">
      <c r="A625" s="13"/>
      <c r="B625" s="233"/>
      <c r="C625" s="234"/>
      <c r="D625" s="228" t="s">
        <v>170</v>
      </c>
      <c r="E625" s="235" t="s">
        <v>28</v>
      </c>
      <c r="F625" s="236" t="s">
        <v>882</v>
      </c>
      <c r="G625" s="234"/>
      <c r="H625" s="237">
        <v>5.891</v>
      </c>
      <c r="I625" s="238"/>
      <c r="J625" s="234"/>
      <c r="K625" s="234"/>
      <c r="L625" s="239"/>
      <c r="M625" s="240"/>
      <c r="N625" s="241"/>
      <c r="O625" s="241"/>
      <c r="P625" s="241"/>
      <c r="Q625" s="241"/>
      <c r="R625" s="241"/>
      <c r="S625" s="241"/>
      <c r="T625" s="24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3" t="s">
        <v>170</v>
      </c>
      <c r="AU625" s="243" t="s">
        <v>83</v>
      </c>
      <c r="AV625" s="13" t="s">
        <v>83</v>
      </c>
      <c r="AW625" s="13" t="s">
        <v>35</v>
      </c>
      <c r="AX625" s="13" t="s">
        <v>74</v>
      </c>
      <c r="AY625" s="243" t="s">
        <v>156</v>
      </c>
    </row>
    <row r="626" s="13" customFormat="1">
      <c r="A626" s="13"/>
      <c r="B626" s="233"/>
      <c r="C626" s="234"/>
      <c r="D626" s="228" t="s">
        <v>170</v>
      </c>
      <c r="E626" s="235" t="s">
        <v>28</v>
      </c>
      <c r="F626" s="236" t="s">
        <v>883</v>
      </c>
      <c r="G626" s="234"/>
      <c r="H626" s="237">
        <v>0.30299999999999999</v>
      </c>
      <c r="I626" s="238"/>
      <c r="J626" s="234"/>
      <c r="K626" s="234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170</v>
      </c>
      <c r="AU626" s="243" t="s">
        <v>83</v>
      </c>
      <c r="AV626" s="13" t="s">
        <v>83</v>
      </c>
      <c r="AW626" s="13" t="s">
        <v>35</v>
      </c>
      <c r="AX626" s="13" t="s">
        <v>74</v>
      </c>
      <c r="AY626" s="243" t="s">
        <v>156</v>
      </c>
    </row>
    <row r="627" s="14" customFormat="1">
      <c r="A627" s="14"/>
      <c r="B627" s="244"/>
      <c r="C627" s="245"/>
      <c r="D627" s="228" t="s">
        <v>170</v>
      </c>
      <c r="E627" s="246" t="s">
        <v>28</v>
      </c>
      <c r="F627" s="247" t="s">
        <v>186</v>
      </c>
      <c r="G627" s="245"/>
      <c r="H627" s="248">
        <v>11.329000000000001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170</v>
      </c>
      <c r="AU627" s="254" t="s">
        <v>83</v>
      </c>
      <c r="AV627" s="14" t="s">
        <v>163</v>
      </c>
      <c r="AW627" s="14" t="s">
        <v>35</v>
      </c>
      <c r="AX627" s="14" t="s">
        <v>81</v>
      </c>
      <c r="AY627" s="254" t="s">
        <v>156</v>
      </c>
    </row>
    <row r="628" s="2" customFormat="1" ht="24.15" customHeight="1">
      <c r="A628" s="40"/>
      <c r="B628" s="41"/>
      <c r="C628" s="215" t="s">
        <v>884</v>
      </c>
      <c r="D628" s="215" t="s">
        <v>158</v>
      </c>
      <c r="E628" s="216" t="s">
        <v>885</v>
      </c>
      <c r="F628" s="217" t="s">
        <v>886</v>
      </c>
      <c r="G628" s="218" t="s">
        <v>161</v>
      </c>
      <c r="H628" s="219">
        <v>10.44</v>
      </c>
      <c r="I628" s="220"/>
      <c r="J628" s="221">
        <f>ROUND(I628*H628,2)</f>
        <v>0</v>
      </c>
      <c r="K628" s="217" t="s">
        <v>162</v>
      </c>
      <c r="L628" s="46"/>
      <c r="M628" s="222" t="s">
        <v>28</v>
      </c>
      <c r="N628" s="223" t="s">
        <v>45</v>
      </c>
      <c r="O628" s="86"/>
      <c r="P628" s="224">
        <f>O628*H628</f>
        <v>0</v>
      </c>
      <c r="Q628" s="224">
        <v>0.098680000000000004</v>
      </c>
      <c r="R628" s="224">
        <f>Q628*H628</f>
        <v>1.0302191999999999</v>
      </c>
      <c r="S628" s="224">
        <v>0</v>
      </c>
      <c r="T628" s="225">
        <f>S628*H628</f>
        <v>0</v>
      </c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R628" s="226" t="s">
        <v>163</v>
      </c>
      <c r="AT628" s="226" t="s">
        <v>158</v>
      </c>
      <c r="AU628" s="226" t="s">
        <v>83</v>
      </c>
      <c r="AY628" s="19" t="s">
        <v>156</v>
      </c>
      <c r="BE628" s="227">
        <f>IF(N628="základní",J628,0)</f>
        <v>0</v>
      </c>
      <c r="BF628" s="227">
        <f>IF(N628="snížená",J628,0)</f>
        <v>0</v>
      </c>
      <c r="BG628" s="227">
        <f>IF(N628="zákl. přenesená",J628,0)</f>
        <v>0</v>
      </c>
      <c r="BH628" s="227">
        <f>IF(N628="sníž. přenesená",J628,0)</f>
        <v>0</v>
      </c>
      <c r="BI628" s="227">
        <f>IF(N628="nulová",J628,0)</f>
        <v>0</v>
      </c>
      <c r="BJ628" s="19" t="s">
        <v>81</v>
      </c>
      <c r="BK628" s="227">
        <f>ROUND(I628*H628,2)</f>
        <v>0</v>
      </c>
      <c r="BL628" s="19" t="s">
        <v>163</v>
      </c>
      <c r="BM628" s="226" t="s">
        <v>887</v>
      </c>
    </row>
    <row r="629" s="2" customFormat="1">
      <c r="A629" s="40"/>
      <c r="B629" s="41"/>
      <c r="C629" s="42"/>
      <c r="D629" s="228" t="s">
        <v>165</v>
      </c>
      <c r="E629" s="42"/>
      <c r="F629" s="229" t="s">
        <v>886</v>
      </c>
      <c r="G629" s="42"/>
      <c r="H629" s="42"/>
      <c r="I629" s="230"/>
      <c r="J629" s="42"/>
      <c r="K629" s="42"/>
      <c r="L629" s="46"/>
      <c r="M629" s="231"/>
      <c r="N629" s="232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165</v>
      </c>
      <c r="AU629" s="19" t="s">
        <v>83</v>
      </c>
    </row>
    <row r="630" s="13" customFormat="1">
      <c r="A630" s="13"/>
      <c r="B630" s="233"/>
      <c r="C630" s="234"/>
      <c r="D630" s="228" t="s">
        <v>170</v>
      </c>
      <c r="E630" s="235" t="s">
        <v>28</v>
      </c>
      <c r="F630" s="236" t="s">
        <v>888</v>
      </c>
      <c r="G630" s="234"/>
      <c r="H630" s="237">
        <v>10.44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3" t="s">
        <v>170</v>
      </c>
      <c r="AU630" s="243" t="s">
        <v>83</v>
      </c>
      <c r="AV630" s="13" t="s">
        <v>83</v>
      </c>
      <c r="AW630" s="13" t="s">
        <v>35</v>
      </c>
      <c r="AX630" s="13" t="s">
        <v>81</v>
      </c>
      <c r="AY630" s="243" t="s">
        <v>156</v>
      </c>
    </row>
    <row r="631" s="2" customFormat="1" ht="24.15" customHeight="1">
      <c r="A631" s="40"/>
      <c r="B631" s="41"/>
      <c r="C631" s="215" t="s">
        <v>889</v>
      </c>
      <c r="D631" s="215" t="s">
        <v>158</v>
      </c>
      <c r="E631" s="216" t="s">
        <v>890</v>
      </c>
      <c r="F631" s="217" t="s">
        <v>891</v>
      </c>
      <c r="G631" s="218" t="s">
        <v>161</v>
      </c>
      <c r="H631" s="219">
        <v>0.97999999999999998</v>
      </c>
      <c r="I631" s="220"/>
      <c r="J631" s="221">
        <f>ROUND(I631*H631,2)</f>
        <v>0</v>
      </c>
      <c r="K631" s="217" t="s">
        <v>162</v>
      </c>
      <c r="L631" s="46"/>
      <c r="M631" s="222" t="s">
        <v>28</v>
      </c>
      <c r="N631" s="223" t="s">
        <v>45</v>
      </c>
      <c r="O631" s="86"/>
      <c r="P631" s="224">
        <f>O631*H631</f>
        <v>0</v>
      </c>
      <c r="Q631" s="224">
        <v>0.1231</v>
      </c>
      <c r="R631" s="224">
        <f>Q631*H631</f>
        <v>0.120638</v>
      </c>
      <c r="S631" s="224">
        <v>0</v>
      </c>
      <c r="T631" s="225">
        <f>S631*H631</f>
        <v>0</v>
      </c>
      <c r="U631" s="40"/>
      <c r="V631" s="40"/>
      <c r="W631" s="40"/>
      <c r="X631" s="40"/>
      <c r="Y631" s="40"/>
      <c r="Z631" s="40"/>
      <c r="AA631" s="40"/>
      <c r="AB631" s="40"/>
      <c r="AC631" s="40"/>
      <c r="AD631" s="40"/>
      <c r="AE631" s="40"/>
      <c r="AR631" s="226" t="s">
        <v>163</v>
      </c>
      <c r="AT631" s="226" t="s">
        <v>158</v>
      </c>
      <c r="AU631" s="226" t="s">
        <v>83</v>
      </c>
      <c r="AY631" s="19" t="s">
        <v>156</v>
      </c>
      <c r="BE631" s="227">
        <f>IF(N631="základní",J631,0)</f>
        <v>0</v>
      </c>
      <c r="BF631" s="227">
        <f>IF(N631="snížená",J631,0)</f>
        <v>0</v>
      </c>
      <c r="BG631" s="227">
        <f>IF(N631="zákl. přenesená",J631,0)</f>
        <v>0</v>
      </c>
      <c r="BH631" s="227">
        <f>IF(N631="sníž. přenesená",J631,0)</f>
        <v>0</v>
      </c>
      <c r="BI631" s="227">
        <f>IF(N631="nulová",J631,0)</f>
        <v>0</v>
      </c>
      <c r="BJ631" s="19" t="s">
        <v>81</v>
      </c>
      <c r="BK631" s="227">
        <f>ROUND(I631*H631,2)</f>
        <v>0</v>
      </c>
      <c r="BL631" s="19" t="s">
        <v>163</v>
      </c>
      <c r="BM631" s="226" t="s">
        <v>892</v>
      </c>
    </row>
    <row r="632" s="2" customFormat="1">
      <c r="A632" s="40"/>
      <c r="B632" s="41"/>
      <c r="C632" s="42"/>
      <c r="D632" s="228" t="s">
        <v>165</v>
      </c>
      <c r="E632" s="42"/>
      <c r="F632" s="229" t="s">
        <v>891</v>
      </c>
      <c r="G632" s="42"/>
      <c r="H632" s="42"/>
      <c r="I632" s="230"/>
      <c r="J632" s="42"/>
      <c r="K632" s="42"/>
      <c r="L632" s="46"/>
      <c r="M632" s="231"/>
      <c r="N632" s="232"/>
      <c r="O632" s="86"/>
      <c r="P632" s="86"/>
      <c r="Q632" s="86"/>
      <c r="R632" s="86"/>
      <c r="S632" s="86"/>
      <c r="T632" s="87"/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T632" s="19" t="s">
        <v>165</v>
      </c>
      <c r="AU632" s="19" t="s">
        <v>83</v>
      </c>
    </row>
    <row r="633" s="13" customFormat="1">
      <c r="A633" s="13"/>
      <c r="B633" s="233"/>
      <c r="C633" s="234"/>
      <c r="D633" s="228" t="s">
        <v>170</v>
      </c>
      <c r="E633" s="235" t="s">
        <v>28</v>
      </c>
      <c r="F633" s="236" t="s">
        <v>893</v>
      </c>
      <c r="G633" s="234"/>
      <c r="H633" s="237">
        <v>0.97999999999999998</v>
      </c>
      <c r="I633" s="238"/>
      <c r="J633" s="234"/>
      <c r="K633" s="234"/>
      <c r="L633" s="239"/>
      <c r="M633" s="240"/>
      <c r="N633" s="241"/>
      <c r="O633" s="241"/>
      <c r="P633" s="241"/>
      <c r="Q633" s="241"/>
      <c r="R633" s="241"/>
      <c r="S633" s="241"/>
      <c r="T633" s="24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3" t="s">
        <v>170</v>
      </c>
      <c r="AU633" s="243" t="s">
        <v>83</v>
      </c>
      <c r="AV633" s="13" t="s">
        <v>83</v>
      </c>
      <c r="AW633" s="13" t="s">
        <v>35</v>
      </c>
      <c r="AX633" s="13" t="s">
        <v>81</v>
      </c>
      <c r="AY633" s="243" t="s">
        <v>156</v>
      </c>
    </row>
    <row r="634" s="2" customFormat="1" ht="24.15" customHeight="1">
      <c r="A634" s="40"/>
      <c r="B634" s="41"/>
      <c r="C634" s="215" t="s">
        <v>894</v>
      </c>
      <c r="D634" s="215" t="s">
        <v>158</v>
      </c>
      <c r="E634" s="216" t="s">
        <v>895</v>
      </c>
      <c r="F634" s="217" t="s">
        <v>896</v>
      </c>
      <c r="G634" s="218" t="s">
        <v>161</v>
      </c>
      <c r="H634" s="219">
        <v>380.91000000000002</v>
      </c>
      <c r="I634" s="220"/>
      <c r="J634" s="221">
        <f>ROUND(I634*H634,2)</f>
        <v>0</v>
      </c>
      <c r="K634" s="217" t="s">
        <v>162</v>
      </c>
      <c r="L634" s="46"/>
      <c r="M634" s="222" t="s">
        <v>28</v>
      </c>
      <c r="N634" s="223" t="s">
        <v>45</v>
      </c>
      <c r="O634" s="86"/>
      <c r="P634" s="224">
        <f>O634*H634</f>
        <v>0</v>
      </c>
      <c r="Q634" s="224">
        <v>0.099000000000000005</v>
      </c>
      <c r="R634" s="224">
        <f>Q634*H634</f>
        <v>37.710090000000001</v>
      </c>
      <c r="S634" s="224">
        <v>0</v>
      </c>
      <c r="T634" s="225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6" t="s">
        <v>163</v>
      </c>
      <c r="AT634" s="226" t="s">
        <v>158</v>
      </c>
      <c r="AU634" s="226" t="s">
        <v>83</v>
      </c>
      <c r="AY634" s="19" t="s">
        <v>156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19" t="s">
        <v>81</v>
      </c>
      <c r="BK634" s="227">
        <f>ROUND(I634*H634,2)</f>
        <v>0</v>
      </c>
      <c r="BL634" s="19" t="s">
        <v>163</v>
      </c>
      <c r="BM634" s="226" t="s">
        <v>897</v>
      </c>
    </row>
    <row r="635" s="2" customFormat="1">
      <c r="A635" s="40"/>
      <c r="B635" s="41"/>
      <c r="C635" s="42"/>
      <c r="D635" s="228" t="s">
        <v>165</v>
      </c>
      <c r="E635" s="42"/>
      <c r="F635" s="229" t="s">
        <v>896</v>
      </c>
      <c r="G635" s="42"/>
      <c r="H635" s="42"/>
      <c r="I635" s="230"/>
      <c r="J635" s="42"/>
      <c r="K635" s="42"/>
      <c r="L635" s="46"/>
      <c r="M635" s="231"/>
      <c r="N635" s="232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165</v>
      </c>
      <c r="AU635" s="19" t="s">
        <v>83</v>
      </c>
    </row>
    <row r="636" s="2" customFormat="1" ht="24.15" customHeight="1">
      <c r="A636" s="40"/>
      <c r="B636" s="41"/>
      <c r="C636" s="215" t="s">
        <v>898</v>
      </c>
      <c r="D636" s="215" t="s">
        <v>158</v>
      </c>
      <c r="E636" s="216" t="s">
        <v>899</v>
      </c>
      <c r="F636" s="217" t="s">
        <v>900</v>
      </c>
      <c r="G636" s="218" t="s">
        <v>161</v>
      </c>
      <c r="H636" s="219">
        <v>246.61000000000001</v>
      </c>
      <c r="I636" s="220"/>
      <c r="J636" s="221">
        <f>ROUND(I636*H636,2)</f>
        <v>0</v>
      </c>
      <c r="K636" s="217" t="s">
        <v>162</v>
      </c>
      <c r="L636" s="46"/>
      <c r="M636" s="222" t="s">
        <v>28</v>
      </c>
      <c r="N636" s="223" t="s">
        <v>45</v>
      </c>
      <c r="O636" s="86"/>
      <c r="P636" s="224">
        <f>O636*H636</f>
        <v>0</v>
      </c>
      <c r="Q636" s="224">
        <v>0.11</v>
      </c>
      <c r="R636" s="224">
        <f>Q636*H636</f>
        <v>27.127100000000002</v>
      </c>
      <c r="S636" s="224">
        <v>0</v>
      </c>
      <c r="T636" s="225">
        <f>S636*H636</f>
        <v>0</v>
      </c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R636" s="226" t="s">
        <v>163</v>
      </c>
      <c r="AT636" s="226" t="s">
        <v>158</v>
      </c>
      <c r="AU636" s="226" t="s">
        <v>83</v>
      </c>
      <c r="AY636" s="19" t="s">
        <v>156</v>
      </c>
      <c r="BE636" s="227">
        <f>IF(N636="základní",J636,0)</f>
        <v>0</v>
      </c>
      <c r="BF636" s="227">
        <f>IF(N636="snížená",J636,0)</f>
        <v>0</v>
      </c>
      <c r="BG636" s="227">
        <f>IF(N636="zákl. přenesená",J636,0)</f>
        <v>0</v>
      </c>
      <c r="BH636" s="227">
        <f>IF(N636="sníž. přenesená",J636,0)</f>
        <v>0</v>
      </c>
      <c r="BI636" s="227">
        <f>IF(N636="nulová",J636,0)</f>
        <v>0</v>
      </c>
      <c r="BJ636" s="19" t="s">
        <v>81</v>
      </c>
      <c r="BK636" s="227">
        <f>ROUND(I636*H636,2)</f>
        <v>0</v>
      </c>
      <c r="BL636" s="19" t="s">
        <v>163</v>
      </c>
      <c r="BM636" s="226" t="s">
        <v>901</v>
      </c>
    </row>
    <row r="637" s="2" customFormat="1">
      <c r="A637" s="40"/>
      <c r="B637" s="41"/>
      <c r="C637" s="42"/>
      <c r="D637" s="228" t="s">
        <v>165</v>
      </c>
      <c r="E637" s="42"/>
      <c r="F637" s="229" t="s">
        <v>900</v>
      </c>
      <c r="G637" s="42"/>
      <c r="H637" s="42"/>
      <c r="I637" s="230"/>
      <c r="J637" s="42"/>
      <c r="K637" s="42"/>
      <c r="L637" s="46"/>
      <c r="M637" s="231"/>
      <c r="N637" s="232"/>
      <c r="O637" s="86"/>
      <c r="P637" s="86"/>
      <c r="Q637" s="86"/>
      <c r="R637" s="86"/>
      <c r="S637" s="86"/>
      <c r="T637" s="87"/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T637" s="19" t="s">
        <v>165</v>
      </c>
      <c r="AU637" s="19" t="s">
        <v>83</v>
      </c>
    </row>
    <row r="638" s="2" customFormat="1" ht="24.15" customHeight="1">
      <c r="A638" s="40"/>
      <c r="B638" s="41"/>
      <c r="C638" s="215" t="s">
        <v>902</v>
      </c>
      <c r="D638" s="215" t="s">
        <v>158</v>
      </c>
      <c r="E638" s="216" t="s">
        <v>903</v>
      </c>
      <c r="F638" s="217" t="s">
        <v>904</v>
      </c>
      <c r="G638" s="218" t="s">
        <v>161</v>
      </c>
      <c r="H638" s="219">
        <v>1157.5999999999999</v>
      </c>
      <c r="I638" s="220"/>
      <c r="J638" s="221">
        <f>ROUND(I638*H638,2)</f>
        <v>0</v>
      </c>
      <c r="K638" s="217" t="s">
        <v>162</v>
      </c>
      <c r="L638" s="46"/>
      <c r="M638" s="222" t="s">
        <v>28</v>
      </c>
      <c r="N638" s="223" t="s">
        <v>45</v>
      </c>
      <c r="O638" s="86"/>
      <c r="P638" s="224">
        <f>O638*H638</f>
        <v>0</v>
      </c>
      <c r="Q638" s="224">
        <v>0.018599999999999998</v>
      </c>
      <c r="R638" s="224">
        <f>Q638*H638</f>
        <v>21.531359999999996</v>
      </c>
      <c r="S638" s="224">
        <v>0</v>
      </c>
      <c r="T638" s="225">
        <f>S638*H638</f>
        <v>0</v>
      </c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R638" s="226" t="s">
        <v>163</v>
      </c>
      <c r="AT638" s="226" t="s">
        <v>158</v>
      </c>
      <c r="AU638" s="226" t="s">
        <v>83</v>
      </c>
      <c r="AY638" s="19" t="s">
        <v>156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19" t="s">
        <v>81</v>
      </c>
      <c r="BK638" s="227">
        <f>ROUND(I638*H638,2)</f>
        <v>0</v>
      </c>
      <c r="BL638" s="19" t="s">
        <v>163</v>
      </c>
      <c r="BM638" s="226" t="s">
        <v>905</v>
      </c>
    </row>
    <row r="639" s="2" customFormat="1">
      <c r="A639" s="40"/>
      <c r="B639" s="41"/>
      <c r="C639" s="42"/>
      <c r="D639" s="228" t="s">
        <v>165</v>
      </c>
      <c r="E639" s="42"/>
      <c r="F639" s="229" t="s">
        <v>904</v>
      </c>
      <c r="G639" s="42"/>
      <c r="H639" s="42"/>
      <c r="I639" s="230"/>
      <c r="J639" s="42"/>
      <c r="K639" s="42"/>
      <c r="L639" s="46"/>
      <c r="M639" s="231"/>
      <c r="N639" s="232"/>
      <c r="O639" s="86"/>
      <c r="P639" s="86"/>
      <c r="Q639" s="86"/>
      <c r="R639" s="86"/>
      <c r="S639" s="86"/>
      <c r="T639" s="87"/>
      <c r="U639" s="40"/>
      <c r="V639" s="40"/>
      <c r="W639" s="40"/>
      <c r="X639" s="40"/>
      <c r="Y639" s="40"/>
      <c r="Z639" s="40"/>
      <c r="AA639" s="40"/>
      <c r="AB639" s="40"/>
      <c r="AC639" s="40"/>
      <c r="AD639" s="40"/>
      <c r="AE639" s="40"/>
      <c r="AT639" s="19" t="s">
        <v>165</v>
      </c>
      <c r="AU639" s="19" t="s">
        <v>83</v>
      </c>
    </row>
    <row r="640" s="13" customFormat="1">
      <c r="A640" s="13"/>
      <c r="B640" s="233"/>
      <c r="C640" s="234"/>
      <c r="D640" s="228" t="s">
        <v>170</v>
      </c>
      <c r="E640" s="235" t="s">
        <v>28</v>
      </c>
      <c r="F640" s="236" t="s">
        <v>906</v>
      </c>
      <c r="G640" s="234"/>
      <c r="H640" s="237">
        <v>1157.5999999999999</v>
      </c>
      <c r="I640" s="238"/>
      <c r="J640" s="234"/>
      <c r="K640" s="234"/>
      <c r="L640" s="239"/>
      <c r="M640" s="240"/>
      <c r="N640" s="241"/>
      <c r="O640" s="241"/>
      <c r="P640" s="241"/>
      <c r="Q640" s="241"/>
      <c r="R640" s="241"/>
      <c r="S640" s="241"/>
      <c r="T640" s="24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3" t="s">
        <v>170</v>
      </c>
      <c r="AU640" s="243" t="s">
        <v>83</v>
      </c>
      <c r="AV640" s="13" t="s">
        <v>83</v>
      </c>
      <c r="AW640" s="13" t="s">
        <v>35</v>
      </c>
      <c r="AX640" s="13" t="s">
        <v>81</v>
      </c>
      <c r="AY640" s="243" t="s">
        <v>156</v>
      </c>
    </row>
    <row r="641" s="2" customFormat="1" ht="24.15" customHeight="1">
      <c r="A641" s="40"/>
      <c r="B641" s="41"/>
      <c r="C641" s="215" t="s">
        <v>907</v>
      </c>
      <c r="D641" s="215" t="s">
        <v>158</v>
      </c>
      <c r="E641" s="216" t="s">
        <v>908</v>
      </c>
      <c r="F641" s="217" t="s">
        <v>909</v>
      </c>
      <c r="G641" s="218" t="s">
        <v>161</v>
      </c>
      <c r="H641" s="219">
        <v>746.42999999999995</v>
      </c>
      <c r="I641" s="220"/>
      <c r="J641" s="221">
        <f>ROUND(I641*H641,2)</f>
        <v>0</v>
      </c>
      <c r="K641" s="217" t="s">
        <v>162</v>
      </c>
      <c r="L641" s="46"/>
      <c r="M641" s="222" t="s">
        <v>28</v>
      </c>
      <c r="N641" s="223" t="s">
        <v>45</v>
      </c>
      <c r="O641" s="86"/>
      <c r="P641" s="224">
        <f>O641*H641</f>
        <v>0</v>
      </c>
      <c r="Q641" s="224">
        <v>0.00012999999999999999</v>
      </c>
      <c r="R641" s="224">
        <f>Q641*H641</f>
        <v>0.09703589999999998</v>
      </c>
      <c r="S641" s="224">
        <v>0</v>
      </c>
      <c r="T641" s="225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26" t="s">
        <v>163</v>
      </c>
      <c r="AT641" s="226" t="s">
        <v>158</v>
      </c>
      <c r="AU641" s="226" t="s">
        <v>83</v>
      </c>
      <c r="AY641" s="19" t="s">
        <v>156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19" t="s">
        <v>81</v>
      </c>
      <c r="BK641" s="227">
        <f>ROUND(I641*H641,2)</f>
        <v>0</v>
      </c>
      <c r="BL641" s="19" t="s">
        <v>163</v>
      </c>
      <c r="BM641" s="226" t="s">
        <v>910</v>
      </c>
    </row>
    <row r="642" s="2" customFormat="1">
      <c r="A642" s="40"/>
      <c r="B642" s="41"/>
      <c r="C642" s="42"/>
      <c r="D642" s="228" t="s">
        <v>165</v>
      </c>
      <c r="E642" s="42"/>
      <c r="F642" s="229" t="s">
        <v>909</v>
      </c>
      <c r="G642" s="42"/>
      <c r="H642" s="42"/>
      <c r="I642" s="230"/>
      <c r="J642" s="42"/>
      <c r="K642" s="42"/>
      <c r="L642" s="46"/>
      <c r="M642" s="231"/>
      <c r="N642" s="232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165</v>
      </c>
      <c r="AU642" s="19" t="s">
        <v>83</v>
      </c>
    </row>
    <row r="643" s="2" customFormat="1" ht="37.8" customHeight="1">
      <c r="A643" s="40"/>
      <c r="B643" s="41"/>
      <c r="C643" s="215" t="s">
        <v>911</v>
      </c>
      <c r="D643" s="215" t="s">
        <v>158</v>
      </c>
      <c r="E643" s="216" t="s">
        <v>912</v>
      </c>
      <c r="F643" s="217" t="s">
        <v>913</v>
      </c>
      <c r="G643" s="218" t="s">
        <v>168</v>
      </c>
      <c r="H643" s="219">
        <v>26.681000000000001</v>
      </c>
      <c r="I643" s="220"/>
      <c r="J643" s="221">
        <f>ROUND(I643*H643,2)</f>
        <v>0</v>
      </c>
      <c r="K643" s="217" t="s">
        <v>162</v>
      </c>
      <c r="L643" s="46"/>
      <c r="M643" s="222" t="s">
        <v>28</v>
      </c>
      <c r="N643" s="223" t="s">
        <v>45</v>
      </c>
      <c r="O643" s="86"/>
      <c r="P643" s="224">
        <f>O643*H643</f>
        <v>0</v>
      </c>
      <c r="Q643" s="224">
        <v>1.837</v>
      </c>
      <c r="R643" s="224">
        <f>Q643*H643</f>
        <v>49.012996999999999</v>
      </c>
      <c r="S643" s="224">
        <v>0</v>
      </c>
      <c r="T643" s="225">
        <f>S643*H643</f>
        <v>0</v>
      </c>
      <c r="U643" s="40"/>
      <c r="V643" s="40"/>
      <c r="W643" s="40"/>
      <c r="X643" s="40"/>
      <c r="Y643" s="40"/>
      <c r="Z643" s="40"/>
      <c r="AA643" s="40"/>
      <c r="AB643" s="40"/>
      <c r="AC643" s="40"/>
      <c r="AD643" s="40"/>
      <c r="AE643" s="40"/>
      <c r="AR643" s="226" t="s">
        <v>163</v>
      </c>
      <c r="AT643" s="226" t="s">
        <v>158</v>
      </c>
      <c r="AU643" s="226" t="s">
        <v>83</v>
      </c>
      <c r="AY643" s="19" t="s">
        <v>156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19" t="s">
        <v>81</v>
      </c>
      <c r="BK643" s="227">
        <f>ROUND(I643*H643,2)</f>
        <v>0</v>
      </c>
      <c r="BL643" s="19" t="s">
        <v>163</v>
      </c>
      <c r="BM643" s="226" t="s">
        <v>914</v>
      </c>
    </row>
    <row r="644" s="2" customFormat="1">
      <c r="A644" s="40"/>
      <c r="B644" s="41"/>
      <c r="C644" s="42"/>
      <c r="D644" s="228" t="s">
        <v>165</v>
      </c>
      <c r="E644" s="42"/>
      <c r="F644" s="229" t="s">
        <v>913</v>
      </c>
      <c r="G644" s="42"/>
      <c r="H644" s="42"/>
      <c r="I644" s="230"/>
      <c r="J644" s="42"/>
      <c r="K644" s="42"/>
      <c r="L644" s="46"/>
      <c r="M644" s="231"/>
      <c r="N644" s="232"/>
      <c r="O644" s="86"/>
      <c r="P644" s="86"/>
      <c r="Q644" s="86"/>
      <c r="R644" s="86"/>
      <c r="S644" s="86"/>
      <c r="T644" s="87"/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T644" s="19" t="s">
        <v>165</v>
      </c>
      <c r="AU644" s="19" t="s">
        <v>83</v>
      </c>
    </row>
    <row r="645" s="13" customFormat="1">
      <c r="A645" s="13"/>
      <c r="B645" s="233"/>
      <c r="C645" s="234"/>
      <c r="D645" s="228" t="s">
        <v>170</v>
      </c>
      <c r="E645" s="235" t="s">
        <v>28</v>
      </c>
      <c r="F645" s="236" t="s">
        <v>915</v>
      </c>
      <c r="G645" s="234"/>
      <c r="H645" s="237">
        <v>26.681000000000001</v>
      </c>
      <c r="I645" s="238"/>
      <c r="J645" s="234"/>
      <c r="K645" s="234"/>
      <c r="L645" s="239"/>
      <c r="M645" s="240"/>
      <c r="N645" s="241"/>
      <c r="O645" s="241"/>
      <c r="P645" s="241"/>
      <c r="Q645" s="241"/>
      <c r="R645" s="241"/>
      <c r="S645" s="241"/>
      <c r="T645" s="242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3" t="s">
        <v>170</v>
      </c>
      <c r="AU645" s="243" t="s">
        <v>83</v>
      </c>
      <c r="AV645" s="13" t="s">
        <v>83</v>
      </c>
      <c r="AW645" s="13" t="s">
        <v>35</v>
      </c>
      <c r="AX645" s="13" t="s">
        <v>81</v>
      </c>
      <c r="AY645" s="243" t="s">
        <v>156</v>
      </c>
    </row>
    <row r="646" s="2" customFormat="1" ht="37.8" customHeight="1">
      <c r="A646" s="40"/>
      <c r="B646" s="41"/>
      <c r="C646" s="215" t="s">
        <v>916</v>
      </c>
      <c r="D646" s="215" t="s">
        <v>158</v>
      </c>
      <c r="E646" s="216" t="s">
        <v>917</v>
      </c>
      <c r="F646" s="217" t="s">
        <v>918</v>
      </c>
      <c r="G646" s="218" t="s">
        <v>168</v>
      </c>
      <c r="H646" s="219">
        <v>31.073</v>
      </c>
      <c r="I646" s="220"/>
      <c r="J646" s="221">
        <f>ROUND(I646*H646,2)</f>
        <v>0</v>
      </c>
      <c r="K646" s="217" t="s">
        <v>162</v>
      </c>
      <c r="L646" s="46"/>
      <c r="M646" s="222" t="s">
        <v>28</v>
      </c>
      <c r="N646" s="223" t="s">
        <v>45</v>
      </c>
      <c r="O646" s="86"/>
      <c r="P646" s="224">
        <f>O646*H646</f>
        <v>0</v>
      </c>
      <c r="Q646" s="224">
        <v>1.837</v>
      </c>
      <c r="R646" s="224">
        <f>Q646*H646</f>
        <v>57.081100999999997</v>
      </c>
      <c r="S646" s="224">
        <v>0</v>
      </c>
      <c r="T646" s="225">
        <f>S646*H646</f>
        <v>0</v>
      </c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R646" s="226" t="s">
        <v>163</v>
      </c>
      <c r="AT646" s="226" t="s">
        <v>158</v>
      </c>
      <c r="AU646" s="226" t="s">
        <v>83</v>
      </c>
      <c r="AY646" s="19" t="s">
        <v>156</v>
      </c>
      <c r="BE646" s="227">
        <f>IF(N646="základní",J646,0)</f>
        <v>0</v>
      </c>
      <c r="BF646" s="227">
        <f>IF(N646="snížená",J646,0)</f>
        <v>0</v>
      </c>
      <c r="BG646" s="227">
        <f>IF(N646="zákl. přenesená",J646,0)</f>
        <v>0</v>
      </c>
      <c r="BH646" s="227">
        <f>IF(N646="sníž. přenesená",J646,0)</f>
        <v>0</v>
      </c>
      <c r="BI646" s="227">
        <f>IF(N646="nulová",J646,0)</f>
        <v>0</v>
      </c>
      <c r="BJ646" s="19" t="s">
        <v>81</v>
      </c>
      <c r="BK646" s="227">
        <f>ROUND(I646*H646,2)</f>
        <v>0</v>
      </c>
      <c r="BL646" s="19" t="s">
        <v>163</v>
      </c>
      <c r="BM646" s="226" t="s">
        <v>919</v>
      </c>
    </row>
    <row r="647" s="2" customFormat="1">
      <c r="A647" s="40"/>
      <c r="B647" s="41"/>
      <c r="C647" s="42"/>
      <c r="D647" s="228" t="s">
        <v>165</v>
      </c>
      <c r="E647" s="42"/>
      <c r="F647" s="229" t="s">
        <v>918</v>
      </c>
      <c r="G647" s="42"/>
      <c r="H647" s="42"/>
      <c r="I647" s="230"/>
      <c r="J647" s="42"/>
      <c r="K647" s="42"/>
      <c r="L647" s="46"/>
      <c r="M647" s="231"/>
      <c r="N647" s="232"/>
      <c r="O647" s="86"/>
      <c r="P647" s="86"/>
      <c r="Q647" s="86"/>
      <c r="R647" s="86"/>
      <c r="S647" s="86"/>
      <c r="T647" s="87"/>
      <c r="U647" s="40"/>
      <c r="V647" s="40"/>
      <c r="W647" s="40"/>
      <c r="X647" s="40"/>
      <c r="Y647" s="40"/>
      <c r="Z647" s="40"/>
      <c r="AA647" s="40"/>
      <c r="AB647" s="40"/>
      <c r="AC647" s="40"/>
      <c r="AD647" s="40"/>
      <c r="AE647" s="40"/>
      <c r="AT647" s="19" t="s">
        <v>165</v>
      </c>
      <c r="AU647" s="19" t="s">
        <v>83</v>
      </c>
    </row>
    <row r="648" s="13" customFormat="1">
      <c r="A648" s="13"/>
      <c r="B648" s="233"/>
      <c r="C648" s="234"/>
      <c r="D648" s="228" t="s">
        <v>170</v>
      </c>
      <c r="E648" s="235" t="s">
        <v>28</v>
      </c>
      <c r="F648" s="236" t="s">
        <v>920</v>
      </c>
      <c r="G648" s="234"/>
      <c r="H648" s="237">
        <v>31.073</v>
      </c>
      <c r="I648" s="238"/>
      <c r="J648" s="234"/>
      <c r="K648" s="234"/>
      <c r="L648" s="239"/>
      <c r="M648" s="240"/>
      <c r="N648" s="241"/>
      <c r="O648" s="241"/>
      <c r="P648" s="241"/>
      <c r="Q648" s="241"/>
      <c r="R648" s="241"/>
      <c r="S648" s="241"/>
      <c r="T648" s="24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3" t="s">
        <v>170</v>
      </c>
      <c r="AU648" s="243" t="s">
        <v>83</v>
      </c>
      <c r="AV648" s="13" t="s">
        <v>83</v>
      </c>
      <c r="AW648" s="13" t="s">
        <v>35</v>
      </c>
      <c r="AX648" s="13" t="s">
        <v>81</v>
      </c>
      <c r="AY648" s="243" t="s">
        <v>156</v>
      </c>
    </row>
    <row r="649" s="2" customFormat="1" ht="37.8" customHeight="1">
      <c r="A649" s="40"/>
      <c r="B649" s="41"/>
      <c r="C649" s="215" t="s">
        <v>921</v>
      </c>
      <c r="D649" s="215" t="s">
        <v>158</v>
      </c>
      <c r="E649" s="216" t="s">
        <v>922</v>
      </c>
      <c r="F649" s="217" t="s">
        <v>923</v>
      </c>
      <c r="G649" s="218" t="s">
        <v>168</v>
      </c>
      <c r="H649" s="219">
        <v>379.08499999999998</v>
      </c>
      <c r="I649" s="220"/>
      <c r="J649" s="221">
        <f>ROUND(I649*H649,2)</f>
        <v>0</v>
      </c>
      <c r="K649" s="217" t="s">
        <v>162</v>
      </c>
      <c r="L649" s="46"/>
      <c r="M649" s="222" t="s">
        <v>28</v>
      </c>
      <c r="N649" s="223" t="s">
        <v>45</v>
      </c>
      <c r="O649" s="86"/>
      <c r="P649" s="224">
        <f>O649*H649</f>
        <v>0</v>
      </c>
      <c r="Q649" s="224">
        <v>1.837</v>
      </c>
      <c r="R649" s="224">
        <f>Q649*H649</f>
        <v>696.37914499999999</v>
      </c>
      <c r="S649" s="224">
        <v>0</v>
      </c>
      <c r="T649" s="225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26" t="s">
        <v>163</v>
      </c>
      <c r="AT649" s="226" t="s">
        <v>158</v>
      </c>
      <c r="AU649" s="226" t="s">
        <v>83</v>
      </c>
      <c r="AY649" s="19" t="s">
        <v>156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19" t="s">
        <v>81</v>
      </c>
      <c r="BK649" s="227">
        <f>ROUND(I649*H649,2)</f>
        <v>0</v>
      </c>
      <c r="BL649" s="19" t="s">
        <v>163</v>
      </c>
      <c r="BM649" s="226" t="s">
        <v>924</v>
      </c>
    </row>
    <row r="650" s="2" customFormat="1">
      <c r="A650" s="40"/>
      <c r="B650" s="41"/>
      <c r="C650" s="42"/>
      <c r="D650" s="228" t="s">
        <v>165</v>
      </c>
      <c r="E650" s="42"/>
      <c r="F650" s="229" t="s">
        <v>923</v>
      </c>
      <c r="G650" s="42"/>
      <c r="H650" s="42"/>
      <c r="I650" s="230"/>
      <c r="J650" s="42"/>
      <c r="K650" s="42"/>
      <c r="L650" s="46"/>
      <c r="M650" s="231"/>
      <c r="N650" s="232"/>
      <c r="O650" s="86"/>
      <c r="P650" s="86"/>
      <c r="Q650" s="86"/>
      <c r="R650" s="86"/>
      <c r="S650" s="86"/>
      <c r="T650" s="87"/>
      <c r="U650" s="40"/>
      <c r="V650" s="40"/>
      <c r="W650" s="40"/>
      <c r="X650" s="40"/>
      <c r="Y650" s="40"/>
      <c r="Z650" s="40"/>
      <c r="AA650" s="40"/>
      <c r="AB650" s="40"/>
      <c r="AC650" s="40"/>
      <c r="AD650" s="40"/>
      <c r="AE650" s="40"/>
      <c r="AT650" s="19" t="s">
        <v>165</v>
      </c>
      <c r="AU650" s="19" t="s">
        <v>83</v>
      </c>
    </row>
    <row r="651" s="13" customFormat="1">
      <c r="A651" s="13"/>
      <c r="B651" s="233"/>
      <c r="C651" s="234"/>
      <c r="D651" s="228" t="s">
        <v>170</v>
      </c>
      <c r="E651" s="235" t="s">
        <v>28</v>
      </c>
      <c r="F651" s="236" t="s">
        <v>925</v>
      </c>
      <c r="G651" s="234"/>
      <c r="H651" s="237">
        <v>379.08499999999998</v>
      </c>
      <c r="I651" s="238"/>
      <c r="J651" s="234"/>
      <c r="K651" s="234"/>
      <c r="L651" s="239"/>
      <c r="M651" s="240"/>
      <c r="N651" s="241"/>
      <c r="O651" s="241"/>
      <c r="P651" s="241"/>
      <c r="Q651" s="241"/>
      <c r="R651" s="241"/>
      <c r="S651" s="241"/>
      <c r="T651" s="24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43" t="s">
        <v>170</v>
      </c>
      <c r="AU651" s="243" t="s">
        <v>83</v>
      </c>
      <c r="AV651" s="13" t="s">
        <v>83</v>
      </c>
      <c r="AW651" s="13" t="s">
        <v>35</v>
      </c>
      <c r="AX651" s="13" t="s">
        <v>81</v>
      </c>
      <c r="AY651" s="243" t="s">
        <v>156</v>
      </c>
    </row>
    <row r="652" s="2" customFormat="1" ht="24.15" customHeight="1">
      <c r="A652" s="40"/>
      <c r="B652" s="41"/>
      <c r="C652" s="215" t="s">
        <v>926</v>
      </c>
      <c r="D652" s="215" t="s">
        <v>158</v>
      </c>
      <c r="E652" s="216" t="s">
        <v>927</v>
      </c>
      <c r="F652" s="217" t="s">
        <v>928</v>
      </c>
      <c r="G652" s="218" t="s">
        <v>161</v>
      </c>
      <c r="H652" s="219">
        <v>669</v>
      </c>
      <c r="I652" s="220"/>
      <c r="J652" s="221">
        <f>ROUND(I652*H652,2)</f>
        <v>0</v>
      </c>
      <c r="K652" s="217" t="s">
        <v>338</v>
      </c>
      <c r="L652" s="46"/>
      <c r="M652" s="222" t="s">
        <v>28</v>
      </c>
      <c r="N652" s="223" t="s">
        <v>45</v>
      </c>
      <c r="O652" s="86"/>
      <c r="P652" s="224">
        <f>O652*H652</f>
        <v>0</v>
      </c>
      <c r="Q652" s="224">
        <v>0.00025999999999999998</v>
      </c>
      <c r="R652" s="224">
        <f>Q652*H652</f>
        <v>0.17393999999999998</v>
      </c>
      <c r="S652" s="224">
        <v>0</v>
      </c>
      <c r="T652" s="225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26" t="s">
        <v>163</v>
      </c>
      <c r="AT652" s="226" t="s">
        <v>158</v>
      </c>
      <c r="AU652" s="226" t="s">
        <v>83</v>
      </c>
      <c r="AY652" s="19" t="s">
        <v>156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19" t="s">
        <v>81</v>
      </c>
      <c r="BK652" s="227">
        <f>ROUND(I652*H652,2)</f>
        <v>0</v>
      </c>
      <c r="BL652" s="19" t="s">
        <v>163</v>
      </c>
      <c r="BM652" s="226" t="s">
        <v>929</v>
      </c>
    </row>
    <row r="653" s="2" customFormat="1">
      <c r="A653" s="40"/>
      <c r="B653" s="41"/>
      <c r="C653" s="42"/>
      <c r="D653" s="228" t="s">
        <v>165</v>
      </c>
      <c r="E653" s="42"/>
      <c r="F653" s="229" t="s">
        <v>928</v>
      </c>
      <c r="G653" s="42"/>
      <c r="H653" s="42"/>
      <c r="I653" s="230"/>
      <c r="J653" s="42"/>
      <c r="K653" s="42"/>
      <c r="L653" s="46"/>
      <c r="M653" s="231"/>
      <c r="N653" s="232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165</v>
      </c>
      <c r="AU653" s="19" t="s">
        <v>83</v>
      </c>
    </row>
    <row r="654" s="13" customFormat="1">
      <c r="A654" s="13"/>
      <c r="B654" s="233"/>
      <c r="C654" s="234"/>
      <c r="D654" s="228" t="s">
        <v>170</v>
      </c>
      <c r="E654" s="235" t="s">
        <v>28</v>
      </c>
      <c r="F654" s="236" t="s">
        <v>930</v>
      </c>
      <c r="G654" s="234"/>
      <c r="H654" s="237">
        <v>669</v>
      </c>
      <c r="I654" s="238"/>
      <c r="J654" s="234"/>
      <c r="K654" s="234"/>
      <c r="L654" s="239"/>
      <c r="M654" s="240"/>
      <c r="N654" s="241"/>
      <c r="O654" s="241"/>
      <c r="P654" s="241"/>
      <c r="Q654" s="241"/>
      <c r="R654" s="241"/>
      <c r="S654" s="241"/>
      <c r="T654" s="24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3" t="s">
        <v>170</v>
      </c>
      <c r="AU654" s="243" t="s">
        <v>83</v>
      </c>
      <c r="AV654" s="13" t="s">
        <v>83</v>
      </c>
      <c r="AW654" s="13" t="s">
        <v>35</v>
      </c>
      <c r="AX654" s="13" t="s">
        <v>81</v>
      </c>
      <c r="AY654" s="243" t="s">
        <v>156</v>
      </c>
    </row>
    <row r="655" s="2" customFormat="1" ht="37.8" customHeight="1">
      <c r="A655" s="40"/>
      <c r="B655" s="41"/>
      <c r="C655" s="215" t="s">
        <v>931</v>
      </c>
      <c r="D655" s="215" t="s">
        <v>158</v>
      </c>
      <c r="E655" s="216" t="s">
        <v>932</v>
      </c>
      <c r="F655" s="217" t="s">
        <v>933</v>
      </c>
      <c r="G655" s="218" t="s">
        <v>161</v>
      </c>
      <c r="H655" s="219">
        <v>1827.3620000000001</v>
      </c>
      <c r="I655" s="220"/>
      <c r="J655" s="221">
        <f>ROUND(I655*H655,2)</f>
        <v>0</v>
      </c>
      <c r="K655" s="217" t="s">
        <v>338</v>
      </c>
      <c r="L655" s="46"/>
      <c r="M655" s="222" t="s">
        <v>28</v>
      </c>
      <c r="N655" s="223" t="s">
        <v>45</v>
      </c>
      <c r="O655" s="86"/>
      <c r="P655" s="224">
        <f>O655*H655</f>
        <v>0</v>
      </c>
      <c r="Q655" s="224">
        <v>0.00348</v>
      </c>
      <c r="R655" s="224">
        <f>Q655*H655</f>
        <v>6.3592197600000002</v>
      </c>
      <c r="S655" s="224">
        <v>0</v>
      </c>
      <c r="T655" s="225">
        <f>S655*H655</f>
        <v>0</v>
      </c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R655" s="226" t="s">
        <v>163</v>
      </c>
      <c r="AT655" s="226" t="s">
        <v>158</v>
      </c>
      <c r="AU655" s="226" t="s">
        <v>83</v>
      </c>
      <c r="AY655" s="19" t="s">
        <v>156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19" t="s">
        <v>81</v>
      </c>
      <c r="BK655" s="227">
        <f>ROUND(I655*H655,2)</f>
        <v>0</v>
      </c>
      <c r="BL655" s="19" t="s">
        <v>163</v>
      </c>
      <c r="BM655" s="226" t="s">
        <v>934</v>
      </c>
    </row>
    <row r="656" s="2" customFormat="1">
      <c r="A656" s="40"/>
      <c r="B656" s="41"/>
      <c r="C656" s="42"/>
      <c r="D656" s="228" t="s">
        <v>165</v>
      </c>
      <c r="E656" s="42"/>
      <c r="F656" s="229" t="s">
        <v>933</v>
      </c>
      <c r="G656" s="42"/>
      <c r="H656" s="42"/>
      <c r="I656" s="230"/>
      <c r="J656" s="42"/>
      <c r="K656" s="42"/>
      <c r="L656" s="46"/>
      <c r="M656" s="231"/>
      <c r="N656" s="232"/>
      <c r="O656" s="86"/>
      <c r="P656" s="86"/>
      <c r="Q656" s="86"/>
      <c r="R656" s="86"/>
      <c r="S656" s="86"/>
      <c r="T656" s="87"/>
      <c r="U656" s="40"/>
      <c r="V656" s="40"/>
      <c r="W656" s="40"/>
      <c r="X656" s="40"/>
      <c r="Y656" s="40"/>
      <c r="Z656" s="40"/>
      <c r="AA656" s="40"/>
      <c r="AB656" s="40"/>
      <c r="AC656" s="40"/>
      <c r="AD656" s="40"/>
      <c r="AE656" s="40"/>
      <c r="AT656" s="19" t="s">
        <v>165</v>
      </c>
      <c r="AU656" s="19" t="s">
        <v>83</v>
      </c>
    </row>
    <row r="657" s="15" customFormat="1">
      <c r="A657" s="15"/>
      <c r="B657" s="265"/>
      <c r="C657" s="266"/>
      <c r="D657" s="228" t="s">
        <v>170</v>
      </c>
      <c r="E657" s="267" t="s">
        <v>28</v>
      </c>
      <c r="F657" s="268" t="s">
        <v>935</v>
      </c>
      <c r="G657" s="266"/>
      <c r="H657" s="267" t="s">
        <v>28</v>
      </c>
      <c r="I657" s="269"/>
      <c r="J657" s="266"/>
      <c r="K657" s="266"/>
      <c r="L657" s="270"/>
      <c r="M657" s="271"/>
      <c r="N657" s="272"/>
      <c r="O657" s="272"/>
      <c r="P657" s="272"/>
      <c r="Q657" s="272"/>
      <c r="R657" s="272"/>
      <c r="S657" s="272"/>
      <c r="T657" s="273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T657" s="274" t="s">
        <v>170</v>
      </c>
      <c r="AU657" s="274" t="s">
        <v>83</v>
      </c>
      <c r="AV657" s="15" t="s">
        <v>81</v>
      </c>
      <c r="AW657" s="15" t="s">
        <v>35</v>
      </c>
      <c r="AX657" s="15" t="s">
        <v>74</v>
      </c>
      <c r="AY657" s="274" t="s">
        <v>156</v>
      </c>
    </row>
    <row r="658" s="13" customFormat="1">
      <c r="A658" s="13"/>
      <c r="B658" s="233"/>
      <c r="C658" s="234"/>
      <c r="D658" s="228" t="s">
        <v>170</v>
      </c>
      <c r="E658" s="235" t="s">
        <v>28</v>
      </c>
      <c r="F658" s="236" t="s">
        <v>843</v>
      </c>
      <c r="G658" s="234"/>
      <c r="H658" s="237">
        <v>1827.3620000000001</v>
      </c>
      <c r="I658" s="238"/>
      <c r="J658" s="234"/>
      <c r="K658" s="234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170</v>
      </c>
      <c r="AU658" s="243" t="s">
        <v>83</v>
      </c>
      <c r="AV658" s="13" t="s">
        <v>83</v>
      </c>
      <c r="AW658" s="13" t="s">
        <v>35</v>
      </c>
      <c r="AX658" s="13" t="s">
        <v>81</v>
      </c>
      <c r="AY658" s="243" t="s">
        <v>156</v>
      </c>
    </row>
    <row r="659" s="2" customFormat="1" ht="24.15" customHeight="1">
      <c r="A659" s="40"/>
      <c r="B659" s="41"/>
      <c r="C659" s="215" t="s">
        <v>936</v>
      </c>
      <c r="D659" s="215" t="s">
        <v>158</v>
      </c>
      <c r="E659" s="216" t="s">
        <v>937</v>
      </c>
      <c r="F659" s="217" t="s">
        <v>938</v>
      </c>
      <c r="G659" s="218" t="s">
        <v>161</v>
      </c>
      <c r="H659" s="219">
        <v>380.91000000000002</v>
      </c>
      <c r="I659" s="220"/>
      <c r="J659" s="221">
        <f>ROUND(I659*H659,2)</f>
        <v>0</v>
      </c>
      <c r="K659" s="217" t="s">
        <v>338</v>
      </c>
      <c r="L659" s="46"/>
      <c r="M659" s="222" t="s">
        <v>28</v>
      </c>
      <c r="N659" s="223" t="s">
        <v>45</v>
      </c>
      <c r="O659" s="86"/>
      <c r="P659" s="224">
        <f>O659*H659</f>
        <v>0</v>
      </c>
      <c r="Q659" s="224">
        <v>0.00038999999999999999</v>
      </c>
      <c r="R659" s="224">
        <f>Q659*H659</f>
        <v>0.14855490000000002</v>
      </c>
      <c r="S659" s="224">
        <v>0</v>
      </c>
      <c r="T659" s="225">
        <f>S659*H659</f>
        <v>0</v>
      </c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R659" s="226" t="s">
        <v>163</v>
      </c>
      <c r="AT659" s="226" t="s">
        <v>158</v>
      </c>
      <c r="AU659" s="226" t="s">
        <v>83</v>
      </c>
      <c r="AY659" s="19" t="s">
        <v>156</v>
      </c>
      <c r="BE659" s="227">
        <f>IF(N659="základní",J659,0)</f>
        <v>0</v>
      </c>
      <c r="BF659" s="227">
        <f>IF(N659="snížená",J659,0)</f>
        <v>0</v>
      </c>
      <c r="BG659" s="227">
        <f>IF(N659="zákl. přenesená",J659,0)</f>
        <v>0</v>
      </c>
      <c r="BH659" s="227">
        <f>IF(N659="sníž. přenesená",J659,0)</f>
        <v>0</v>
      </c>
      <c r="BI659" s="227">
        <f>IF(N659="nulová",J659,0)</f>
        <v>0</v>
      </c>
      <c r="BJ659" s="19" t="s">
        <v>81</v>
      </c>
      <c r="BK659" s="227">
        <f>ROUND(I659*H659,2)</f>
        <v>0</v>
      </c>
      <c r="BL659" s="19" t="s">
        <v>163</v>
      </c>
      <c r="BM659" s="226" t="s">
        <v>939</v>
      </c>
    </row>
    <row r="660" s="2" customFormat="1">
      <c r="A660" s="40"/>
      <c r="B660" s="41"/>
      <c r="C660" s="42"/>
      <c r="D660" s="228" t="s">
        <v>165</v>
      </c>
      <c r="E660" s="42"/>
      <c r="F660" s="229" t="s">
        <v>938</v>
      </c>
      <c r="G660" s="42"/>
      <c r="H660" s="42"/>
      <c r="I660" s="230"/>
      <c r="J660" s="42"/>
      <c r="K660" s="42"/>
      <c r="L660" s="46"/>
      <c r="M660" s="231"/>
      <c r="N660" s="232"/>
      <c r="O660" s="86"/>
      <c r="P660" s="86"/>
      <c r="Q660" s="86"/>
      <c r="R660" s="86"/>
      <c r="S660" s="86"/>
      <c r="T660" s="87"/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T660" s="19" t="s">
        <v>165</v>
      </c>
      <c r="AU660" s="19" t="s">
        <v>83</v>
      </c>
    </row>
    <row r="661" s="2" customFormat="1" ht="14.4" customHeight="1">
      <c r="A661" s="40"/>
      <c r="B661" s="41"/>
      <c r="C661" s="215" t="s">
        <v>940</v>
      </c>
      <c r="D661" s="215" t="s">
        <v>158</v>
      </c>
      <c r="E661" s="216" t="s">
        <v>941</v>
      </c>
      <c r="F661" s="217" t="s">
        <v>942</v>
      </c>
      <c r="G661" s="218" t="s">
        <v>161</v>
      </c>
      <c r="H661" s="219">
        <v>1141.71</v>
      </c>
      <c r="I661" s="220"/>
      <c r="J661" s="221">
        <f>ROUND(I661*H661,2)</f>
        <v>0</v>
      </c>
      <c r="K661" s="217" t="s">
        <v>174</v>
      </c>
      <c r="L661" s="46"/>
      <c r="M661" s="222" t="s">
        <v>28</v>
      </c>
      <c r="N661" s="223" t="s">
        <v>45</v>
      </c>
      <c r="O661" s="86"/>
      <c r="P661" s="224">
        <f>O661*H661</f>
        <v>0</v>
      </c>
      <c r="Q661" s="224">
        <v>0.0041000000000000003</v>
      </c>
      <c r="R661" s="224">
        <f>Q661*H661</f>
        <v>4.6810110000000007</v>
      </c>
      <c r="S661" s="224">
        <v>0</v>
      </c>
      <c r="T661" s="225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26" t="s">
        <v>163</v>
      </c>
      <c r="AT661" s="226" t="s">
        <v>158</v>
      </c>
      <c r="AU661" s="226" t="s">
        <v>83</v>
      </c>
      <c r="AY661" s="19" t="s">
        <v>156</v>
      </c>
      <c r="BE661" s="227">
        <f>IF(N661="základní",J661,0)</f>
        <v>0</v>
      </c>
      <c r="BF661" s="227">
        <f>IF(N661="snížená",J661,0)</f>
        <v>0</v>
      </c>
      <c r="BG661" s="227">
        <f>IF(N661="zákl. přenesená",J661,0)</f>
        <v>0</v>
      </c>
      <c r="BH661" s="227">
        <f>IF(N661="sníž. přenesená",J661,0)</f>
        <v>0</v>
      </c>
      <c r="BI661" s="227">
        <f>IF(N661="nulová",J661,0)</f>
        <v>0</v>
      </c>
      <c r="BJ661" s="19" t="s">
        <v>81</v>
      </c>
      <c r="BK661" s="227">
        <f>ROUND(I661*H661,2)</f>
        <v>0</v>
      </c>
      <c r="BL661" s="19" t="s">
        <v>163</v>
      </c>
      <c r="BM661" s="226" t="s">
        <v>943</v>
      </c>
    </row>
    <row r="662" s="2" customFormat="1">
      <c r="A662" s="40"/>
      <c r="B662" s="41"/>
      <c r="C662" s="42"/>
      <c r="D662" s="228" t="s">
        <v>165</v>
      </c>
      <c r="E662" s="42"/>
      <c r="F662" s="229" t="s">
        <v>942</v>
      </c>
      <c r="G662" s="42"/>
      <c r="H662" s="42"/>
      <c r="I662" s="230"/>
      <c r="J662" s="42"/>
      <c r="K662" s="42"/>
      <c r="L662" s="46"/>
      <c r="M662" s="231"/>
      <c r="N662" s="232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165</v>
      </c>
      <c r="AU662" s="19" t="s">
        <v>83</v>
      </c>
    </row>
    <row r="663" s="12" customFormat="1" ht="22.8" customHeight="1">
      <c r="A663" s="12"/>
      <c r="B663" s="199"/>
      <c r="C663" s="200"/>
      <c r="D663" s="201" t="s">
        <v>73</v>
      </c>
      <c r="E663" s="213" t="s">
        <v>201</v>
      </c>
      <c r="F663" s="213" t="s">
        <v>944</v>
      </c>
      <c r="G663" s="200"/>
      <c r="H663" s="200"/>
      <c r="I663" s="203"/>
      <c r="J663" s="214">
        <f>BK663</f>
        <v>0</v>
      </c>
      <c r="K663" s="200"/>
      <c r="L663" s="205"/>
      <c r="M663" s="206"/>
      <c r="N663" s="207"/>
      <c r="O663" s="207"/>
      <c r="P663" s="208">
        <f>P664+SUM(P665:P919)</f>
        <v>0</v>
      </c>
      <c r="Q663" s="207"/>
      <c r="R663" s="208">
        <f>R664+SUM(R665:R919)</f>
        <v>7.331570000000001</v>
      </c>
      <c r="S663" s="207"/>
      <c r="T663" s="209">
        <f>T664+SUM(T665:T919)</f>
        <v>1748.313306</v>
      </c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R663" s="210" t="s">
        <v>81</v>
      </c>
      <c r="AT663" s="211" t="s">
        <v>73</v>
      </c>
      <c r="AU663" s="211" t="s">
        <v>81</v>
      </c>
      <c r="AY663" s="210" t="s">
        <v>156</v>
      </c>
      <c r="BK663" s="212">
        <f>BK664+SUM(BK665:BK919)</f>
        <v>0</v>
      </c>
    </row>
    <row r="664" s="2" customFormat="1" ht="37.8" customHeight="1">
      <c r="A664" s="40"/>
      <c r="B664" s="41"/>
      <c r="C664" s="215" t="s">
        <v>945</v>
      </c>
      <c r="D664" s="215" t="s">
        <v>158</v>
      </c>
      <c r="E664" s="216" t="s">
        <v>946</v>
      </c>
      <c r="F664" s="217" t="s">
        <v>947</v>
      </c>
      <c r="G664" s="218" t="s">
        <v>161</v>
      </c>
      <c r="H664" s="219">
        <v>885</v>
      </c>
      <c r="I664" s="220"/>
      <c r="J664" s="221">
        <f>ROUND(I664*H664,2)</f>
        <v>0</v>
      </c>
      <c r="K664" s="217" t="s">
        <v>162</v>
      </c>
      <c r="L664" s="46"/>
      <c r="M664" s="222" t="s">
        <v>28</v>
      </c>
      <c r="N664" s="223" t="s">
        <v>45</v>
      </c>
      <c r="O664" s="86"/>
      <c r="P664" s="224">
        <f>O664*H664</f>
        <v>0</v>
      </c>
      <c r="Q664" s="224">
        <v>4.0000000000000003E-05</v>
      </c>
      <c r="R664" s="224">
        <f>Q664*H664</f>
        <v>0.035400000000000001</v>
      </c>
      <c r="S664" s="224">
        <v>0</v>
      </c>
      <c r="T664" s="225">
        <f>S664*H664</f>
        <v>0</v>
      </c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R664" s="226" t="s">
        <v>163</v>
      </c>
      <c r="AT664" s="226" t="s">
        <v>158</v>
      </c>
      <c r="AU664" s="226" t="s">
        <v>83</v>
      </c>
      <c r="AY664" s="19" t="s">
        <v>156</v>
      </c>
      <c r="BE664" s="227">
        <f>IF(N664="základní",J664,0)</f>
        <v>0</v>
      </c>
      <c r="BF664" s="227">
        <f>IF(N664="snížená",J664,0)</f>
        <v>0</v>
      </c>
      <c r="BG664" s="227">
        <f>IF(N664="zákl. přenesená",J664,0)</f>
        <v>0</v>
      </c>
      <c r="BH664" s="227">
        <f>IF(N664="sníž. přenesená",J664,0)</f>
        <v>0</v>
      </c>
      <c r="BI664" s="227">
        <f>IF(N664="nulová",J664,0)</f>
        <v>0</v>
      </c>
      <c r="BJ664" s="19" t="s">
        <v>81</v>
      </c>
      <c r="BK664" s="227">
        <f>ROUND(I664*H664,2)</f>
        <v>0</v>
      </c>
      <c r="BL664" s="19" t="s">
        <v>163</v>
      </c>
      <c r="BM664" s="226" t="s">
        <v>948</v>
      </c>
    </row>
    <row r="665" s="2" customFormat="1">
      <c r="A665" s="40"/>
      <c r="B665" s="41"/>
      <c r="C665" s="42"/>
      <c r="D665" s="228" t="s">
        <v>165</v>
      </c>
      <c r="E665" s="42"/>
      <c r="F665" s="229" t="s">
        <v>947</v>
      </c>
      <c r="G665" s="42"/>
      <c r="H665" s="42"/>
      <c r="I665" s="230"/>
      <c r="J665" s="42"/>
      <c r="K665" s="42"/>
      <c r="L665" s="46"/>
      <c r="M665" s="231"/>
      <c r="N665" s="232"/>
      <c r="O665" s="86"/>
      <c r="P665" s="86"/>
      <c r="Q665" s="86"/>
      <c r="R665" s="86"/>
      <c r="S665" s="86"/>
      <c r="T665" s="87"/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T665" s="19" t="s">
        <v>165</v>
      </c>
      <c r="AU665" s="19" t="s">
        <v>83</v>
      </c>
    </row>
    <row r="666" s="13" customFormat="1">
      <c r="A666" s="13"/>
      <c r="B666" s="233"/>
      <c r="C666" s="234"/>
      <c r="D666" s="228" t="s">
        <v>170</v>
      </c>
      <c r="E666" s="235" t="s">
        <v>28</v>
      </c>
      <c r="F666" s="236" t="s">
        <v>949</v>
      </c>
      <c r="G666" s="234"/>
      <c r="H666" s="237">
        <v>885</v>
      </c>
      <c r="I666" s="238"/>
      <c r="J666" s="234"/>
      <c r="K666" s="234"/>
      <c r="L666" s="239"/>
      <c r="M666" s="240"/>
      <c r="N666" s="241"/>
      <c r="O666" s="241"/>
      <c r="P666" s="241"/>
      <c r="Q666" s="241"/>
      <c r="R666" s="241"/>
      <c r="S666" s="241"/>
      <c r="T666" s="24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3" t="s">
        <v>170</v>
      </c>
      <c r="AU666" s="243" t="s">
        <v>83</v>
      </c>
      <c r="AV666" s="13" t="s">
        <v>83</v>
      </c>
      <c r="AW666" s="13" t="s">
        <v>35</v>
      </c>
      <c r="AX666" s="13" t="s">
        <v>81</v>
      </c>
      <c r="AY666" s="243" t="s">
        <v>156</v>
      </c>
    </row>
    <row r="667" s="2" customFormat="1" ht="37.8" customHeight="1">
      <c r="A667" s="40"/>
      <c r="B667" s="41"/>
      <c r="C667" s="215" t="s">
        <v>950</v>
      </c>
      <c r="D667" s="215" t="s">
        <v>158</v>
      </c>
      <c r="E667" s="216" t="s">
        <v>951</v>
      </c>
      <c r="F667" s="217" t="s">
        <v>952</v>
      </c>
      <c r="G667" s="218" t="s">
        <v>161</v>
      </c>
      <c r="H667" s="219">
        <v>1700</v>
      </c>
      <c r="I667" s="220"/>
      <c r="J667" s="221">
        <f>ROUND(I667*H667,2)</f>
        <v>0</v>
      </c>
      <c r="K667" s="217" t="s">
        <v>162</v>
      </c>
      <c r="L667" s="46"/>
      <c r="M667" s="222" t="s">
        <v>28</v>
      </c>
      <c r="N667" s="223" t="s">
        <v>45</v>
      </c>
      <c r="O667" s="86"/>
      <c r="P667" s="224">
        <f>O667*H667</f>
        <v>0</v>
      </c>
      <c r="Q667" s="224">
        <v>4.0000000000000003E-05</v>
      </c>
      <c r="R667" s="224">
        <f>Q667*H667</f>
        <v>0.068000000000000005</v>
      </c>
      <c r="S667" s="224">
        <v>0</v>
      </c>
      <c r="T667" s="225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26" t="s">
        <v>163</v>
      </c>
      <c r="AT667" s="226" t="s">
        <v>158</v>
      </c>
      <c r="AU667" s="226" t="s">
        <v>83</v>
      </c>
      <c r="AY667" s="19" t="s">
        <v>156</v>
      </c>
      <c r="BE667" s="227">
        <f>IF(N667="základní",J667,0)</f>
        <v>0</v>
      </c>
      <c r="BF667" s="227">
        <f>IF(N667="snížená",J667,0)</f>
        <v>0</v>
      </c>
      <c r="BG667" s="227">
        <f>IF(N667="zákl. přenesená",J667,0)</f>
        <v>0</v>
      </c>
      <c r="BH667" s="227">
        <f>IF(N667="sníž. přenesená",J667,0)</f>
        <v>0</v>
      </c>
      <c r="BI667" s="227">
        <f>IF(N667="nulová",J667,0)</f>
        <v>0</v>
      </c>
      <c r="BJ667" s="19" t="s">
        <v>81</v>
      </c>
      <c r="BK667" s="227">
        <f>ROUND(I667*H667,2)</f>
        <v>0</v>
      </c>
      <c r="BL667" s="19" t="s">
        <v>163</v>
      </c>
      <c r="BM667" s="226" t="s">
        <v>953</v>
      </c>
    </row>
    <row r="668" s="2" customFormat="1">
      <c r="A668" s="40"/>
      <c r="B668" s="41"/>
      <c r="C668" s="42"/>
      <c r="D668" s="228" t="s">
        <v>165</v>
      </c>
      <c r="E668" s="42"/>
      <c r="F668" s="229" t="s">
        <v>952</v>
      </c>
      <c r="G668" s="42"/>
      <c r="H668" s="42"/>
      <c r="I668" s="230"/>
      <c r="J668" s="42"/>
      <c r="K668" s="42"/>
      <c r="L668" s="46"/>
      <c r="M668" s="231"/>
      <c r="N668" s="232"/>
      <c r="O668" s="86"/>
      <c r="P668" s="86"/>
      <c r="Q668" s="86"/>
      <c r="R668" s="86"/>
      <c r="S668" s="86"/>
      <c r="T668" s="87"/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T668" s="19" t="s">
        <v>165</v>
      </c>
      <c r="AU668" s="19" t="s">
        <v>83</v>
      </c>
    </row>
    <row r="669" s="2" customFormat="1" ht="24.15" customHeight="1">
      <c r="A669" s="40"/>
      <c r="B669" s="41"/>
      <c r="C669" s="215" t="s">
        <v>954</v>
      </c>
      <c r="D669" s="215" t="s">
        <v>158</v>
      </c>
      <c r="E669" s="216" t="s">
        <v>955</v>
      </c>
      <c r="F669" s="217" t="s">
        <v>956</v>
      </c>
      <c r="G669" s="218" t="s">
        <v>161</v>
      </c>
      <c r="H669" s="219">
        <v>1353.04</v>
      </c>
      <c r="I669" s="220"/>
      <c r="J669" s="221">
        <f>ROUND(I669*H669,2)</f>
        <v>0</v>
      </c>
      <c r="K669" s="217" t="s">
        <v>162</v>
      </c>
      <c r="L669" s="46"/>
      <c r="M669" s="222" t="s">
        <v>28</v>
      </c>
      <c r="N669" s="223" t="s">
        <v>45</v>
      </c>
      <c r="O669" s="86"/>
      <c r="P669" s="224">
        <f>O669*H669</f>
        <v>0</v>
      </c>
      <c r="Q669" s="224">
        <v>0</v>
      </c>
      <c r="R669" s="224">
        <f>Q669*H669</f>
        <v>0</v>
      </c>
      <c r="S669" s="224">
        <v>0</v>
      </c>
      <c r="T669" s="225">
        <f>S669*H669</f>
        <v>0</v>
      </c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R669" s="226" t="s">
        <v>163</v>
      </c>
      <c r="AT669" s="226" t="s">
        <v>158</v>
      </c>
      <c r="AU669" s="226" t="s">
        <v>83</v>
      </c>
      <c r="AY669" s="19" t="s">
        <v>156</v>
      </c>
      <c r="BE669" s="227">
        <f>IF(N669="základní",J669,0)</f>
        <v>0</v>
      </c>
      <c r="BF669" s="227">
        <f>IF(N669="snížená",J669,0)</f>
        <v>0</v>
      </c>
      <c r="BG669" s="227">
        <f>IF(N669="zákl. přenesená",J669,0)</f>
        <v>0</v>
      </c>
      <c r="BH669" s="227">
        <f>IF(N669="sníž. přenesená",J669,0)</f>
        <v>0</v>
      </c>
      <c r="BI669" s="227">
        <f>IF(N669="nulová",J669,0)</f>
        <v>0</v>
      </c>
      <c r="BJ669" s="19" t="s">
        <v>81</v>
      </c>
      <c r="BK669" s="227">
        <f>ROUND(I669*H669,2)</f>
        <v>0</v>
      </c>
      <c r="BL669" s="19" t="s">
        <v>163</v>
      </c>
      <c r="BM669" s="226" t="s">
        <v>957</v>
      </c>
    </row>
    <row r="670" s="2" customFormat="1">
      <c r="A670" s="40"/>
      <c r="B670" s="41"/>
      <c r="C670" s="42"/>
      <c r="D670" s="228" t="s">
        <v>165</v>
      </c>
      <c r="E670" s="42"/>
      <c r="F670" s="229" t="s">
        <v>956</v>
      </c>
      <c r="G670" s="42"/>
      <c r="H670" s="42"/>
      <c r="I670" s="230"/>
      <c r="J670" s="42"/>
      <c r="K670" s="42"/>
      <c r="L670" s="46"/>
      <c r="M670" s="231"/>
      <c r="N670" s="232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165</v>
      </c>
      <c r="AU670" s="19" t="s">
        <v>83</v>
      </c>
    </row>
    <row r="671" s="2" customFormat="1" ht="37.8" customHeight="1">
      <c r="A671" s="40"/>
      <c r="B671" s="41"/>
      <c r="C671" s="215" t="s">
        <v>958</v>
      </c>
      <c r="D671" s="215" t="s">
        <v>158</v>
      </c>
      <c r="E671" s="216" t="s">
        <v>959</v>
      </c>
      <c r="F671" s="217" t="s">
        <v>960</v>
      </c>
      <c r="G671" s="218" t="s">
        <v>161</v>
      </c>
      <c r="H671" s="219">
        <v>605</v>
      </c>
      <c r="I671" s="220"/>
      <c r="J671" s="221">
        <f>ROUND(I671*H671,2)</f>
        <v>0</v>
      </c>
      <c r="K671" s="217" t="s">
        <v>162</v>
      </c>
      <c r="L671" s="46"/>
      <c r="M671" s="222" t="s">
        <v>28</v>
      </c>
      <c r="N671" s="223" t="s">
        <v>45</v>
      </c>
      <c r="O671" s="86"/>
      <c r="P671" s="224">
        <f>O671*H671</f>
        <v>0</v>
      </c>
      <c r="Q671" s="224">
        <v>0</v>
      </c>
      <c r="R671" s="224">
        <f>Q671*H671</f>
        <v>0</v>
      </c>
      <c r="S671" s="224">
        <v>0.11700000000000001</v>
      </c>
      <c r="T671" s="225">
        <f>S671*H671</f>
        <v>70.785000000000011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6" t="s">
        <v>163</v>
      </c>
      <c r="AT671" s="226" t="s">
        <v>158</v>
      </c>
      <c r="AU671" s="226" t="s">
        <v>83</v>
      </c>
      <c r="AY671" s="19" t="s">
        <v>156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19" t="s">
        <v>81</v>
      </c>
      <c r="BK671" s="227">
        <f>ROUND(I671*H671,2)</f>
        <v>0</v>
      </c>
      <c r="BL671" s="19" t="s">
        <v>163</v>
      </c>
      <c r="BM671" s="226" t="s">
        <v>961</v>
      </c>
    </row>
    <row r="672" s="2" customFormat="1">
      <c r="A672" s="40"/>
      <c r="B672" s="41"/>
      <c r="C672" s="42"/>
      <c r="D672" s="228" t="s">
        <v>165</v>
      </c>
      <c r="E672" s="42"/>
      <c r="F672" s="229" t="s">
        <v>960</v>
      </c>
      <c r="G672" s="42"/>
      <c r="H672" s="42"/>
      <c r="I672" s="230"/>
      <c r="J672" s="42"/>
      <c r="K672" s="42"/>
      <c r="L672" s="46"/>
      <c r="M672" s="231"/>
      <c r="N672" s="232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165</v>
      </c>
      <c r="AU672" s="19" t="s">
        <v>83</v>
      </c>
    </row>
    <row r="673" s="13" customFormat="1">
      <c r="A673" s="13"/>
      <c r="B673" s="233"/>
      <c r="C673" s="234"/>
      <c r="D673" s="228" t="s">
        <v>170</v>
      </c>
      <c r="E673" s="235" t="s">
        <v>28</v>
      </c>
      <c r="F673" s="236" t="s">
        <v>962</v>
      </c>
      <c r="G673" s="234"/>
      <c r="H673" s="237">
        <v>605</v>
      </c>
      <c r="I673" s="238"/>
      <c r="J673" s="234"/>
      <c r="K673" s="234"/>
      <c r="L673" s="239"/>
      <c r="M673" s="240"/>
      <c r="N673" s="241"/>
      <c r="O673" s="241"/>
      <c r="P673" s="241"/>
      <c r="Q673" s="241"/>
      <c r="R673" s="241"/>
      <c r="S673" s="241"/>
      <c r="T673" s="24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3" t="s">
        <v>170</v>
      </c>
      <c r="AU673" s="243" t="s">
        <v>83</v>
      </c>
      <c r="AV673" s="13" t="s">
        <v>83</v>
      </c>
      <c r="AW673" s="13" t="s">
        <v>35</v>
      </c>
      <c r="AX673" s="13" t="s">
        <v>81</v>
      </c>
      <c r="AY673" s="243" t="s">
        <v>156</v>
      </c>
    </row>
    <row r="674" s="2" customFormat="1" ht="49.05" customHeight="1">
      <c r="A674" s="40"/>
      <c r="B674" s="41"/>
      <c r="C674" s="215" t="s">
        <v>963</v>
      </c>
      <c r="D674" s="215" t="s">
        <v>158</v>
      </c>
      <c r="E674" s="216" t="s">
        <v>964</v>
      </c>
      <c r="F674" s="217" t="s">
        <v>965</v>
      </c>
      <c r="G674" s="218" t="s">
        <v>168</v>
      </c>
      <c r="H674" s="219">
        <v>292.882</v>
      </c>
      <c r="I674" s="220"/>
      <c r="J674" s="221">
        <f>ROUND(I674*H674,2)</f>
        <v>0</v>
      </c>
      <c r="K674" s="217" t="s">
        <v>162</v>
      </c>
      <c r="L674" s="46"/>
      <c r="M674" s="222" t="s">
        <v>28</v>
      </c>
      <c r="N674" s="223" t="s">
        <v>45</v>
      </c>
      <c r="O674" s="86"/>
      <c r="P674" s="224">
        <f>O674*H674</f>
        <v>0</v>
      </c>
      <c r="Q674" s="224">
        <v>0</v>
      </c>
      <c r="R674" s="224">
        <f>Q674*H674</f>
        <v>0</v>
      </c>
      <c r="S674" s="224">
        <v>1.8</v>
      </c>
      <c r="T674" s="225">
        <f>S674*H674</f>
        <v>527.18759999999997</v>
      </c>
      <c r="U674" s="40"/>
      <c r="V674" s="40"/>
      <c r="W674" s="40"/>
      <c r="X674" s="40"/>
      <c r="Y674" s="40"/>
      <c r="Z674" s="40"/>
      <c r="AA674" s="40"/>
      <c r="AB674" s="40"/>
      <c r="AC674" s="40"/>
      <c r="AD674" s="40"/>
      <c r="AE674" s="40"/>
      <c r="AR674" s="226" t="s">
        <v>163</v>
      </c>
      <c r="AT674" s="226" t="s">
        <v>158</v>
      </c>
      <c r="AU674" s="226" t="s">
        <v>83</v>
      </c>
      <c r="AY674" s="19" t="s">
        <v>156</v>
      </c>
      <c r="BE674" s="227">
        <f>IF(N674="základní",J674,0)</f>
        <v>0</v>
      </c>
      <c r="BF674" s="227">
        <f>IF(N674="snížená",J674,0)</f>
        <v>0</v>
      </c>
      <c r="BG674" s="227">
        <f>IF(N674="zákl. přenesená",J674,0)</f>
        <v>0</v>
      </c>
      <c r="BH674" s="227">
        <f>IF(N674="sníž. přenesená",J674,0)</f>
        <v>0</v>
      </c>
      <c r="BI674" s="227">
        <f>IF(N674="nulová",J674,0)</f>
        <v>0</v>
      </c>
      <c r="BJ674" s="19" t="s">
        <v>81</v>
      </c>
      <c r="BK674" s="227">
        <f>ROUND(I674*H674,2)</f>
        <v>0</v>
      </c>
      <c r="BL674" s="19" t="s">
        <v>163</v>
      </c>
      <c r="BM674" s="226" t="s">
        <v>966</v>
      </c>
    </row>
    <row r="675" s="2" customFormat="1">
      <c r="A675" s="40"/>
      <c r="B675" s="41"/>
      <c r="C675" s="42"/>
      <c r="D675" s="228" t="s">
        <v>165</v>
      </c>
      <c r="E675" s="42"/>
      <c r="F675" s="229" t="s">
        <v>965</v>
      </c>
      <c r="G675" s="42"/>
      <c r="H675" s="42"/>
      <c r="I675" s="230"/>
      <c r="J675" s="42"/>
      <c r="K675" s="42"/>
      <c r="L675" s="46"/>
      <c r="M675" s="231"/>
      <c r="N675" s="232"/>
      <c r="O675" s="86"/>
      <c r="P675" s="86"/>
      <c r="Q675" s="86"/>
      <c r="R675" s="86"/>
      <c r="S675" s="86"/>
      <c r="T675" s="87"/>
      <c r="U675" s="40"/>
      <c r="V675" s="40"/>
      <c r="W675" s="40"/>
      <c r="X675" s="40"/>
      <c r="Y675" s="40"/>
      <c r="Z675" s="40"/>
      <c r="AA675" s="40"/>
      <c r="AB675" s="40"/>
      <c r="AC675" s="40"/>
      <c r="AD675" s="40"/>
      <c r="AE675" s="40"/>
      <c r="AT675" s="19" t="s">
        <v>165</v>
      </c>
      <c r="AU675" s="19" t="s">
        <v>83</v>
      </c>
    </row>
    <row r="676" s="13" customFormat="1">
      <c r="A676" s="13"/>
      <c r="B676" s="233"/>
      <c r="C676" s="234"/>
      <c r="D676" s="228" t="s">
        <v>170</v>
      </c>
      <c r="E676" s="235" t="s">
        <v>28</v>
      </c>
      <c r="F676" s="236" t="s">
        <v>967</v>
      </c>
      <c r="G676" s="234"/>
      <c r="H676" s="237">
        <v>18.109000000000002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170</v>
      </c>
      <c r="AU676" s="243" t="s">
        <v>83</v>
      </c>
      <c r="AV676" s="13" t="s">
        <v>83</v>
      </c>
      <c r="AW676" s="13" t="s">
        <v>35</v>
      </c>
      <c r="AX676" s="13" t="s">
        <v>74</v>
      </c>
      <c r="AY676" s="243" t="s">
        <v>156</v>
      </c>
    </row>
    <row r="677" s="13" customFormat="1">
      <c r="A677" s="13"/>
      <c r="B677" s="233"/>
      <c r="C677" s="234"/>
      <c r="D677" s="228" t="s">
        <v>170</v>
      </c>
      <c r="E677" s="235" t="s">
        <v>28</v>
      </c>
      <c r="F677" s="236" t="s">
        <v>968</v>
      </c>
      <c r="G677" s="234"/>
      <c r="H677" s="237">
        <v>24.428000000000001</v>
      </c>
      <c r="I677" s="238"/>
      <c r="J677" s="234"/>
      <c r="K677" s="234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170</v>
      </c>
      <c r="AU677" s="243" t="s">
        <v>83</v>
      </c>
      <c r="AV677" s="13" t="s">
        <v>83</v>
      </c>
      <c r="AW677" s="13" t="s">
        <v>35</v>
      </c>
      <c r="AX677" s="13" t="s">
        <v>74</v>
      </c>
      <c r="AY677" s="243" t="s">
        <v>156</v>
      </c>
    </row>
    <row r="678" s="13" customFormat="1">
      <c r="A678" s="13"/>
      <c r="B678" s="233"/>
      <c r="C678" s="234"/>
      <c r="D678" s="228" t="s">
        <v>170</v>
      </c>
      <c r="E678" s="235" t="s">
        <v>28</v>
      </c>
      <c r="F678" s="236" t="s">
        <v>969</v>
      </c>
      <c r="G678" s="234"/>
      <c r="H678" s="237">
        <v>4.8070000000000004</v>
      </c>
      <c r="I678" s="238"/>
      <c r="J678" s="234"/>
      <c r="K678" s="234"/>
      <c r="L678" s="239"/>
      <c r="M678" s="240"/>
      <c r="N678" s="241"/>
      <c r="O678" s="241"/>
      <c r="P678" s="241"/>
      <c r="Q678" s="241"/>
      <c r="R678" s="241"/>
      <c r="S678" s="241"/>
      <c r="T678" s="24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3" t="s">
        <v>170</v>
      </c>
      <c r="AU678" s="243" t="s">
        <v>83</v>
      </c>
      <c r="AV678" s="13" t="s">
        <v>83</v>
      </c>
      <c r="AW678" s="13" t="s">
        <v>35</v>
      </c>
      <c r="AX678" s="13" t="s">
        <v>74</v>
      </c>
      <c r="AY678" s="243" t="s">
        <v>156</v>
      </c>
    </row>
    <row r="679" s="13" customFormat="1">
      <c r="A679" s="13"/>
      <c r="B679" s="233"/>
      <c r="C679" s="234"/>
      <c r="D679" s="228" t="s">
        <v>170</v>
      </c>
      <c r="E679" s="235" t="s">
        <v>28</v>
      </c>
      <c r="F679" s="236" t="s">
        <v>970</v>
      </c>
      <c r="G679" s="234"/>
      <c r="H679" s="237">
        <v>5.3449999999999998</v>
      </c>
      <c r="I679" s="238"/>
      <c r="J679" s="234"/>
      <c r="K679" s="234"/>
      <c r="L679" s="239"/>
      <c r="M679" s="240"/>
      <c r="N679" s="241"/>
      <c r="O679" s="241"/>
      <c r="P679" s="241"/>
      <c r="Q679" s="241"/>
      <c r="R679" s="241"/>
      <c r="S679" s="241"/>
      <c r="T679" s="24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3" t="s">
        <v>170</v>
      </c>
      <c r="AU679" s="243" t="s">
        <v>83</v>
      </c>
      <c r="AV679" s="13" t="s">
        <v>83</v>
      </c>
      <c r="AW679" s="13" t="s">
        <v>35</v>
      </c>
      <c r="AX679" s="13" t="s">
        <v>74</v>
      </c>
      <c r="AY679" s="243" t="s">
        <v>156</v>
      </c>
    </row>
    <row r="680" s="13" customFormat="1">
      <c r="A680" s="13"/>
      <c r="B680" s="233"/>
      <c r="C680" s="234"/>
      <c r="D680" s="228" t="s">
        <v>170</v>
      </c>
      <c r="E680" s="235" t="s">
        <v>28</v>
      </c>
      <c r="F680" s="236" t="s">
        <v>971</v>
      </c>
      <c r="G680" s="234"/>
      <c r="H680" s="237">
        <v>2.3900000000000001</v>
      </c>
      <c r="I680" s="238"/>
      <c r="J680" s="234"/>
      <c r="K680" s="234"/>
      <c r="L680" s="239"/>
      <c r="M680" s="240"/>
      <c r="N680" s="241"/>
      <c r="O680" s="241"/>
      <c r="P680" s="241"/>
      <c r="Q680" s="241"/>
      <c r="R680" s="241"/>
      <c r="S680" s="241"/>
      <c r="T680" s="24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43" t="s">
        <v>170</v>
      </c>
      <c r="AU680" s="243" t="s">
        <v>83</v>
      </c>
      <c r="AV680" s="13" t="s">
        <v>83</v>
      </c>
      <c r="AW680" s="13" t="s">
        <v>35</v>
      </c>
      <c r="AX680" s="13" t="s">
        <v>74</v>
      </c>
      <c r="AY680" s="243" t="s">
        <v>156</v>
      </c>
    </row>
    <row r="681" s="13" customFormat="1">
      <c r="A681" s="13"/>
      <c r="B681" s="233"/>
      <c r="C681" s="234"/>
      <c r="D681" s="228" t="s">
        <v>170</v>
      </c>
      <c r="E681" s="235" t="s">
        <v>28</v>
      </c>
      <c r="F681" s="236" t="s">
        <v>972</v>
      </c>
      <c r="G681" s="234"/>
      <c r="H681" s="237">
        <v>1.587</v>
      </c>
      <c r="I681" s="238"/>
      <c r="J681" s="234"/>
      <c r="K681" s="234"/>
      <c r="L681" s="239"/>
      <c r="M681" s="240"/>
      <c r="N681" s="241"/>
      <c r="O681" s="241"/>
      <c r="P681" s="241"/>
      <c r="Q681" s="241"/>
      <c r="R681" s="241"/>
      <c r="S681" s="241"/>
      <c r="T681" s="24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3" t="s">
        <v>170</v>
      </c>
      <c r="AU681" s="243" t="s">
        <v>83</v>
      </c>
      <c r="AV681" s="13" t="s">
        <v>83</v>
      </c>
      <c r="AW681" s="13" t="s">
        <v>35</v>
      </c>
      <c r="AX681" s="13" t="s">
        <v>74</v>
      </c>
      <c r="AY681" s="243" t="s">
        <v>156</v>
      </c>
    </row>
    <row r="682" s="13" customFormat="1">
      <c r="A682" s="13"/>
      <c r="B682" s="233"/>
      <c r="C682" s="234"/>
      <c r="D682" s="228" t="s">
        <v>170</v>
      </c>
      <c r="E682" s="235" t="s">
        <v>28</v>
      </c>
      <c r="F682" s="236" t="s">
        <v>973</v>
      </c>
      <c r="G682" s="234"/>
      <c r="H682" s="237">
        <v>1.4510000000000001</v>
      </c>
      <c r="I682" s="238"/>
      <c r="J682" s="234"/>
      <c r="K682" s="234"/>
      <c r="L682" s="239"/>
      <c r="M682" s="240"/>
      <c r="N682" s="241"/>
      <c r="O682" s="241"/>
      <c r="P682" s="241"/>
      <c r="Q682" s="241"/>
      <c r="R682" s="241"/>
      <c r="S682" s="241"/>
      <c r="T682" s="24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3" t="s">
        <v>170</v>
      </c>
      <c r="AU682" s="243" t="s">
        <v>83</v>
      </c>
      <c r="AV682" s="13" t="s">
        <v>83</v>
      </c>
      <c r="AW682" s="13" t="s">
        <v>35</v>
      </c>
      <c r="AX682" s="13" t="s">
        <v>74</v>
      </c>
      <c r="AY682" s="243" t="s">
        <v>156</v>
      </c>
    </row>
    <row r="683" s="13" customFormat="1">
      <c r="A683" s="13"/>
      <c r="B683" s="233"/>
      <c r="C683" s="234"/>
      <c r="D683" s="228" t="s">
        <v>170</v>
      </c>
      <c r="E683" s="235" t="s">
        <v>28</v>
      </c>
      <c r="F683" s="236" t="s">
        <v>974</v>
      </c>
      <c r="G683" s="234"/>
      <c r="H683" s="237">
        <v>16.291</v>
      </c>
      <c r="I683" s="238"/>
      <c r="J683" s="234"/>
      <c r="K683" s="234"/>
      <c r="L683" s="239"/>
      <c r="M683" s="240"/>
      <c r="N683" s="241"/>
      <c r="O683" s="241"/>
      <c r="P683" s="241"/>
      <c r="Q683" s="241"/>
      <c r="R683" s="241"/>
      <c r="S683" s="241"/>
      <c r="T683" s="24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3" t="s">
        <v>170</v>
      </c>
      <c r="AU683" s="243" t="s">
        <v>83</v>
      </c>
      <c r="AV683" s="13" t="s">
        <v>83</v>
      </c>
      <c r="AW683" s="13" t="s">
        <v>35</v>
      </c>
      <c r="AX683" s="13" t="s">
        <v>74</v>
      </c>
      <c r="AY683" s="243" t="s">
        <v>156</v>
      </c>
    </row>
    <row r="684" s="13" customFormat="1">
      <c r="A684" s="13"/>
      <c r="B684" s="233"/>
      <c r="C684" s="234"/>
      <c r="D684" s="228" t="s">
        <v>170</v>
      </c>
      <c r="E684" s="235" t="s">
        <v>28</v>
      </c>
      <c r="F684" s="236" t="s">
        <v>975</v>
      </c>
      <c r="G684" s="234"/>
      <c r="H684" s="237">
        <v>31.073</v>
      </c>
      <c r="I684" s="238"/>
      <c r="J684" s="234"/>
      <c r="K684" s="234"/>
      <c r="L684" s="239"/>
      <c r="M684" s="240"/>
      <c r="N684" s="241"/>
      <c r="O684" s="241"/>
      <c r="P684" s="241"/>
      <c r="Q684" s="241"/>
      <c r="R684" s="241"/>
      <c r="S684" s="241"/>
      <c r="T684" s="24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3" t="s">
        <v>170</v>
      </c>
      <c r="AU684" s="243" t="s">
        <v>83</v>
      </c>
      <c r="AV684" s="13" t="s">
        <v>83</v>
      </c>
      <c r="AW684" s="13" t="s">
        <v>35</v>
      </c>
      <c r="AX684" s="13" t="s">
        <v>74</v>
      </c>
      <c r="AY684" s="243" t="s">
        <v>156</v>
      </c>
    </row>
    <row r="685" s="13" customFormat="1">
      <c r="A685" s="13"/>
      <c r="B685" s="233"/>
      <c r="C685" s="234"/>
      <c r="D685" s="228" t="s">
        <v>170</v>
      </c>
      <c r="E685" s="235" t="s">
        <v>28</v>
      </c>
      <c r="F685" s="236" t="s">
        <v>976</v>
      </c>
      <c r="G685" s="234"/>
      <c r="H685" s="237">
        <v>22.356000000000002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170</v>
      </c>
      <c r="AU685" s="243" t="s">
        <v>83</v>
      </c>
      <c r="AV685" s="13" t="s">
        <v>83</v>
      </c>
      <c r="AW685" s="13" t="s">
        <v>35</v>
      </c>
      <c r="AX685" s="13" t="s">
        <v>74</v>
      </c>
      <c r="AY685" s="243" t="s">
        <v>156</v>
      </c>
    </row>
    <row r="686" s="13" customFormat="1">
      <c r="A686" s="13"/>
      <c r="B686" s="233"/>
      <c r="C686" s="234"/>
      <c r="D686" s="228" t="s">
        <v>170</v>
      </c>
      <c r="E686" s="235" t="s">
        <v>28</v>
      </c>
      <c r="F686" s="236" t="s">
        <v>977</v>
      </c>
      <c r="G686" s="234"/>
      <c r="H686" s="237">
        <v>81.751000000000005</v>
      </c>
      <c r="I686" s="238"/>
      <c r="J686" s="234"/>
      <c r="K686" s="234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170</v>
      </c>
      <c r="AU686" s="243" t="s">
        <v>83</v>
      </c>
      <c r="AV686" s="13" t="s">
        <v>83</v>
      </c>
      <c r="AW686" s="13" t="s">
        <v>35</v>
      </c>
      <c r="AX686" s="13" t="s">
        <v>74</v>
      </c>
      <c r="AY686" s="243" t="s">
        <v>156</v>
      </c>
    </row>
    <row r="687" s="16" customFormat="1">
      <c r="A687" s="16"/>
      <c r="B687" s="275"/>
      <c r="C687" s="276"/>
      <c r="D687" s="228" t="s">
        <v>170</v>
      </c>
      <c r="E687" s="277" t="s">
        <v>28</v>
      </c>
      <c r="F687" s="278" t="s">
        <v>678</v>
      </c>
      <c r="G687" s="276"/>
      <c r="H687" s="279">
        <v>209.58800000000002</v>
      </c>
      <c r="I687" s="280"/>
      <c r="J687" s="276"/>
      <c r="K687" s="276"/>
      <c r="L687" s="281"/>
      <c r="M687" s="282"/>
      <c r="N687" s="283"/>
      <c r="O687" s="283"/>
      <c r="P687" s="283"/>
      <c r="Q687" s="283"/>
      <c r="R687" s="283"/>
      <c r="S687" s="283"/>
      <c r="T687" s="284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T687" s="285" t="s">
        <v>170</v>
      </c>
      <c r="AU687" s="285" t="s">
        <v>83</v>
      </c>
      <c r="AV687" s="16" t="s">
        <v>95</v>
      </c>
      <c r="AW687" s="16" t="s">
        <v>35</v>
      </c>
      <c r="AX687" s="16" t="s">
        <v>74</v>
      </c>
      <c r="AY687" s="285" t="s">
        <v>156</v>
      </c>
    </row>
    <row r="688" s="13" customFormat="1">
      <c r="A688" s="13"/>
      <c r="B688" s="233"/>
      <c r="C688" s="234"/>
      <c r="D688" s="228" t="s">
        <v>170</v>
      </c>
      <c r="E688" s="235" t="s">
        <v>28</v>
      </c>
      <c r="F688" s="236" t="s">
        <v>978</v>
      </c>
      <c r="G688" s="234"/>
      <c r="H688" s="237">
        <v>11.82</v>
      </c>
      <c r="I688" s="238"/>
      <c r="J688" s="234"/>
      <c r="K688" s="234"/>
      <c r="L688" s="239"/>
      <c r="M688" s="240"/>
      <c r="N688" s="241"/>
      <c r="O688" s="241"/>
      <c r="P688" s="241"/>
      <c r="Q688" s="241"/>
      <c r="R688" s="241"/>
      <c r="S688" s="241"/>
      <c r="T688" s="24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3" t="s">
        <v>170</v>
      </c>
      <c r="AU688" s="243" t="s">
        <v>83</v>
      </c>
      <c r="AV688" s="13" t="s">
        <v>83</v>
      </c>
      <c r="AW688" s="13" t="s">
        <v>35</v>
      </c>
      <c r="AX688" s="13" t="s">
        <v>74</v>
      </c>
      <c r="AY688" s="243" t="s">
        <v>156</v>
      </c>
    </row>
    <row r="689" s="13" customFormat="1">
      <c r="A689" s="13"/>
      <c r="B689" s="233"/>
      <c r="C689" s="234"/>
      <c r="D689" s="228" t="s">
        <v>170</v>
      </c>
      <c r="E689" s="235" t="s">
        <v>28</v>
      </c>
      <c r="F689" s="236" t="s">
        <v>979</v>
      </c>
      <c r="G689" s="234"/>
      <c r="H689" s="237">
        <v>3.395</v>
      </c>
      <c r="I689" s="238"/>
      <c r="J689" s="234"/>
      <c r="K689" s="234"/>
      <c r="L689" s="239"/>
      <c r="M689" s="240"/>
      <c r="N689" s="241"/>
      <c r="O689" s="241"/>
      <c r="P689" s="241"/>
      <c r="Q689" s="241"/>
      <c r="R689" s="241"/>
      <c r="S689" s="241"/>
      <c r="T689" s="242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3" t="s">
        <v>170</v>
      </c>
      <c r="AU689" s="243" t="s">
        <v>83</v>
      </c>
      <c r="AV689" s="13" t="s">
        <v>83</v>
      </c>
      <c r="AW689" s="13" t="s">
        <v>35</v>
      </c>
      <c r="AX689" s="13" t="s">
        <v>74</v>
      </c>
      <c r="AY689" s="243" t="s">
        <v>156</v>
      </c>
    </row>
    <row r="690" s="13" customFormat="1">
      <c r="A690" s="13"/>
      <c r="B690" s="233"/>
      <c r="C690" s="234"/>
      <c r="D690" s="228" t="s">
        <v>170</v>
      </c>
      <c r="E690" s="235" t="s">
        <v>28</v>
      </c>
      <c r="F690" s="236" t="s">
        <v>980</v>
      </c>
      <c r="G690" s="234"/>
      <c r="H690" s="237">
        <v>6.1740000000000004</v>
      </c>
      <c r="I690" s="238"/>
      <c r="J690" s="234"/>
      <c r="K690" s="234"/>
      <c r="L690" s="239"/>
      <c r="M690" s="240"/>
      <c r="N690" s="241"/>
      <c r="O690" s="241"/>
      <c r="P690" s="241"/>
      <c r="Q690" s="241"/>
      <c r="R690" s="241"/>
      <c r="S690" s="241"/>
      <c r="T690" s="24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3" t="s">
        <v>170</v>
      </c>
      <c r="AU690" s="243" t="s">
        <v>83</v>
      </c>
      <c r="AV690" s="13" t="s">
        <v>83</v>
      </c>
      <c r="AW690" s="13" t="s">
        <v>35</v>
      </c>
      <c r="AX690" s="13" t="s">
        <v>74</v>
      </c>
      <c r="AY690" s="243" t="s">
        <v>156</v>
      </c>
    </row>
    <row r="691" s="13" customFormat="1">
      <c r="A691" s="13"/>
      <c r="B691" s="233"/>
      <c r="C691" s="234"/>
      <c r="D691" s="228" t="s">
        <v>170</v>
      </c>
      <c r="E691" s="235" t="s">
        <v>28</v>
      </c>
      <c r="F691" s="236" t="s">
        <v>981</v>
      </c>
      <c r="G691" s="234"/>
      <c r="H691" s="237">
        <v>4.883</v>
      </c>
      <c r="I691" s="238"/>
      <c r="J691" s="234"/>
      <c r="K691" s="234"/>
      <c r="L691" s="239"/>
      <c r="M691" s="240"/>
      <c r="N691" s="241"/>
      <c r="O691" s="241"/>
      <c r="P691" s="241"/>
      <c r="Q691" s="241"/>
      <c r="R691" s="241"/>
      <c r="S691" s="241"/>
      <c r="T691" s="242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3" t="s">
        <v>170</v>
      </c>
      <c r="AU691" s="243" t="s">
        <v>83</v>
      </c>
      <c r="AV691" s="13" t="s">
        <v>83</v>
      </c>
      <c r="AW691" s="13" t="s">
        <v>35</v>
      </c>
      <c r="AX691" s="13" t="s">
        <v>74</v>
      </c>
      <c r="AY691" s="243" t="s">
        <v>156</v>
      </c>
    </row>
    <row r="692" s="13" customFormat="1">
      <c r="A692" s="13"/>
      <c r="B692" s="233"/>
      <c r="C692" s="234"/>
      <c r="D692" s="228" t="s">
        <v>170</v>
      </c>
      <c r="E692" s="235" t="s">
        <v>28</v>
      </c>
      <c r="F692" s="236" t="s">
        <v>982</v>
      </c>
      <c r="G692" s="234"/>
      <c r="H692" s="237">
        <v>10.33</v>
      </c>
      <c r="I692" s="238"/>
      <c r="J692" s="234"/>
      <c r="K692" s="234"/>
      <c r="L692" s="239"/>
      <c r="M692" s="240"/>
      <c r="N692" s="241"/>
      <c r="O692" s="241"/>
      <c r="P692" s="241"/>
      <c r="Q692" s="241"/>
      <c r="R692" s="241"/>
      <c r="S692" s="241"/>
      <c r="T692" s="24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3" t="s">
        <v>170</v>
      </c>
      <c r="AU692" s="243" t="s">
        <v>83</v>
      </c>
      <c r="AV692" s="13" t="s">
        <v>83</v>
      </c>
      <c r="AW692" s="13" t="s">
        <v>35</v>
      </c>
      <c r="AX692" s="13" t="s">
        <v>74</v>
      </c>
      <c r="AY692" s="243" t="s">
        <v>156</v>
      </c>
    </row>
    <row r="693" s="13" customFormat="1">
      <c r="A693" s="13"/>
      <c r="B693" s="233"/>
      <c r="C693" s="234"/>
      <c r="D693" s="228" t="s">
        <v>170</v>
      </c>
      <c r="E693" s="235" t="s">
        <v>28</v>
      </c>
      <c r="F693" s="236" t="s">
        <v>983</v>
      </c>
      <c r="G693" s="234"/>
      <c r="H693" s="237">
        <v>7.5380000000000003</v>
      </c>
      <c r="I693" s="238"/>
      <c r="J693" s="234"/>
      <c r="K693" s="234"/>
      <c r="L693" s="239"/>
      <c r="M693" s="240"/>
      <c r="N693" s="241"/>
      <c r="O693" s="241"/>
      <c r="P693" s="241"/>
      <c r="Q693" s="241"/>
      <c r="R693" s="241"/>
      <c r="S693" s="241"/>
      <c r="T693" s="242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3" t="s">
        <v>170</v>
      </c>
      <c r="AU693" s="243" t="s">
        <v>83</v>
      </c>
      <c r="AV693" s="13" t="s">
        <v>83</v>
      </c>
      <c r="AW693" s="13" t="s">
        <v>35</v>
      </c>
      <c r="AX693" s="13" t="s">
        <v>74</v>
      </c>
      <c r="AY693" s="243" t="s">
        <v>156</v>
      </c>
    </row>
    <row r="694" s="16" customFormat="1">
      <c r="A694" s="16"/>
      <c r="B694" s="275"/>
      <c r="C694" s="276"/>
      <c r="D694" s="228" t="s">
        <v>170</v>
      </c>
      <c r="E694" s="277" t="s">
        <v>28</v>
      </c>
      <c r="F694" s="278" t="s">
        <v>678</v>
      </c>
      <c r="G694" s="276"/>
      <c r="H694" s="279">
        <v>44.140000000000001</v>
      </c>
      <c r="I694" s="280"/>
      <c r="J694" s="276"/>
      <c r="K694" s="276"/>
      <c r="L694" s="281"/>
      <c r="M694" s="282"/>
      <c r="N694" s="283"/>
      <c r="O694" s="283"/>
      <c r="P694" s="283"/>
      <c r="Q694" s="283"/>
      <c r="R694" s="283"/>
      <c r="S694" s="283"/>
      <c r="T694" s="284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T694" s="285" t="s">
        <v>170</v>
      </c>
      <c r="AU694" s="285" t="s">
        <v>83</v>
      </c>
      <c r="AV694" s="16" t="s">
        <v>95</v>
      </c>
      <c r="AW694" s="16" t="s">
        <v>35</v>
      </c>
      <c r="AX694" s="16" t="s">
        <v>74</v>
      </c>
      <c r="AY694" s="285" t="s">
        <v>156</v>
      </c>
    </row>
    <row r="695" s="13" customFormat="1">
      <c r="A695" s="13"/>
      <c r="B695" s="233"/>
      <c r="C695" s="234"/>
      <c r="D695" s="228" t="s">
        <v>170</v>
      </c>
      <c r="E695" s="235" t="s">
        <v>28</v>
      </c>
      <c r="F695" s="236" t="s">
        <v>984</v>
      </c>
      <c r="G695" s="234"/>
      <c r="H695" s="237">
        <v>39.154000000000003</v>
      </c>
      <c r="I695" s="238"/>
      <c r="J695" s="234"/>
      <c r="K695" s="234"/>
      <c r="L695" s="239"/>
      <c r="M695" s="240"/>
      <c r="N695" s="241"/>
      <c r="O695" s="241"/>
      <c r="P695" s="241"/>
      <c r="Q695" s="241"/>
      <c r="R695" s="241"/>
      <c r="S695" s="241"/>
      <c r="T695" s="242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3" t="s">
        <v>170</v>
      </c>
      <c r="AU695" s="243" t="s">
        <v>83</v>
      </c>
      <c r="AV695" s="13" t="s">
        <v>83</v>
      </c>
      <c r="AW695" s="13" t="s">
        <v>35</v>
      </c>
      <c r="AX695" s="13" t="s">
        <v>74</v>
      </c>
      <c r="AY695" s="243" t="s">
        <v>156</v>
      </c>
    </row>
    <row r="696" s="14" customFormat="1">
      <c r="A696" s="14"/>
      <c r="B696" s="244"/>
      <c r="C696" s="245"/>
      <c r="D696" s="228" t="s">
        <v>170</v>
      </c>
      <c r="E696" s="246" t="s">
        <v>28</v>
      </c>
      <c r="F696" s="247" t="s">
        <v>186</v>
      </c>
      <c r="G696" s="245"/>
      <c r="H696" s="248">
        <v>292.88200000000006</v>
      </c>
      <c r="I696" s="249"/>
      <c r="J696" s="245"/>
      <c r="K696" s="245"/>
      <c r="L696" s="250"/>
      <c r="M696" s="251"/>
      <c r="N696" s="252"/>
      <c r="O696" s="252"/>
      <c r="P696" s="252"/>
      <c r="Q696" s="252"/>
      <c r="R696" s="252"/>
      <c r="S696" s="252"/>
      <c r="T696" s="253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4" t="s">
        <v>170</v>
      </c>
      <c r="AU696" s="254" t="s">
        <v>83</v>
      </c>
      <c r="AV696" s="14" t="s">
        <v>163</v>
      </c>
      <c r="AW696" s="14" t="s">
        <v>35</v>
      </c>
      <c r="AX696" s="14" t="s">
        <v>81</v>
      </c>
      <c r="AY696" s="254" t="s">
        <v>156</v>
      </c>
    </row>
    <row r="697" s="2" customFormat="1" ht="37.8" customHeight="1">
      <c r="A697" s="40"/>
      <c r="B697" s="41"/>
      <c r="C697" s="215" t="s">
        <v>985</v>
      </c>
      <c r="D697" s="215" t="s">
        <v>158</v>
      </c>
      <c r="E697" s="216" t="s">
        <v>986</v>
      </c>
      <c r="F697" s="217" t="s">
        <v>987</v>
      </c>
      <c r="G697" s="218" t="s">
        <v>168</v>
      </c>
      <c r="H697" s="219">
        <v>21.847000000000001</v>
      </c>
      <c r="I697" s="220"/>
      <c r="J697" s="221">
        <f>ROUND(I697*H697,2)</f>
        <v>0</v>
      </c>
      <c r="K697" s="217" t="s">
        <v>162</v>
      </c>
      <c r="L697" s="46"/>
      <c r="M697" s="222" t="s">
        <v>28</v>
      </c>
      <c r="N697" s="223" t="s">
        <v>45</v>
      </c>
      <c r="O697" s="86"/>
      <c r="P697" s="224">
        <f>O697*H697</f>
        <v>0</v>
      </c>
      <c r="Q697" s="224">
        <v>0</v>
      </c>
      <c r="R697" s="224">
        <f>Q697*H697</f>
        <v>0</v>
      </c>
      <c r="S697" s="224">
        <v>1.671</v>
      </c>
      <c r="T697" s="225">
        <f>S697*H697</f>
        <v>36.506337000000002</v>
      </c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R697" s="226" t="s">
        <v>163</v>
      </c>
      <c r="AT697" s="226" t="s">
        <v>158</v>
      </c>
      <c r="AU697" s="226" t="s">
        <v>83</v>
      </c>
      <c r="AY697" s="19" t="s">
        <v>156</v>
      </c>
      <c r="BE697" s="227">
        <f>IF(N697="základní",J697,0)</f>
        <v>0</v>
      </c>
      <c r="BF697" s="227">
        <f>IF(N697="snížená",J697,0)</f>
        <v>0</v>
      </c>
      <c r="BG697" s="227">
        <f>IF(N697="zákl. přenesená",J697,0)</f>
        <v>0</v>
      </c>
      <c r="BH697" s="227">
        <f>IF(N697="sníž. přenesená",J697,0)</f>
        <v>0</v>
      </c>
      <c r="BI697" s="227">
        <f>IF(N697="nulová",J697,0)</f>
        <v>0</v>
      </c>
      <c r="BJ697" s="19" t="s">
        <v>81</v>
      </c>
      <c r="BK697" s="227">
        <f>ROUND(I697*H697,2)</f>
        <v>0</v>
      </c>
      <c r="BL697" s="19" t="s">
        <v>163</v>
      </c>
      <c r="BM697" s="226" t="s">
        <v>988</v>
      </c>
    </row>
    <row r="698" s="2" customFormat="1">
      <c r="A698" s="40"/>
      <c r="B698" s="41"/>
      <c r="C698" s="42"/>
      <c r="D698" s="228" t="s">
        <v>165</v>
      </c>
      <c r="E698" s="42"/>
      <c r="F698" s="229" t="s">
        <v>987</v>
      </c>
      <c r="G698" s="42"/>
      <c r="H698" s="42"/>
      <c r="I698" s="230"/>
      <c r="J698" s="42"/>
      <c r="K698" s="42"/>
      <c r="L698" s="46"/>
      <c r="M698" s="231"/>
      <c r="N698" s="232"/>
      <c r="O698" s="86"/>
      <c r="P698" s="86"/>
      <c r="Q698" s="86"/>
      <c r="R698" s="86"/>
      <c r="S698" s="86"/>
      <c r="T698" s="87"/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T698" s="19" t="s">
        <v>165</v>
      </c>
      <c r="AU698" s="19" t="s">
        <v>83</v>
      </c>
    </row>
    <row r="699" s="13" customFormat="1">
      <c r="A699" s="13"/>
      <c r="B699" s="233"/>
      <c r="C699" s="234"/>
      <c r="D699" s="228" t="s">
        <v>170</v>
      </c>
      <c r="E699" s="235" t="s">
        <v>28</v>
      </c>
      <c r="F699" s="236" t="s">
        <v>989</v>
      </c>
      <c r="G699" s="234"/>
      <c r="H699" s="237">
        <v>3.234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170</v>
      </c>
      <c r="AU699" s="243" t="s">
        <v>83</v>
      </c>
      <c r="AV699" s="13" t="s">
        <v>83</v>
      </c>
      <c r="AW699" s="13" t="s">
        <v>35</v>
      </c>
      <c r="AX699" s="13" t="s">
        <v>74</v>
      </c>
      <c r="AY699" s="243" t="s">
        <v>156</v>
      </c>
    </row>
    <row r="700" s="13" customFormat="1">
      <c r="A700" s="13"/>
      <c r="B700" s="233"/>
      <c r="C700" s="234"/>
      <c r="D700" s="228" t="s">
        <v>170</v>
      </c>
      <c r="E700" s="235" t="s">
        <v>28</v>
      </c>
      <c r="F700" s="236" t="s">
        <v>990</v>
      </c>
      <c r="G700" s="234"/>
      <c r="H700" s="237">
        <v>3.1499999999999999</v>
      </c>
      <c r="I700" s="238"/>
      <c r="J700" s="234"/>
      <c r="K700" s="234"/>
      <c r="L700" s="239"/>
      <c r="M700" s="240"/>
      <c r="N700" s="241"/>
      <c r="O700" s="241"/>
      <c r="P700" s="241"/>
      <c r="Q700" s="241"/>
      <c r="R700" s="241"/>
      <c r="S700" s="241"/>
      <c r="T700" s="24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3" t="s">
        <v>170</v>
      </c>
      <c r="AU700" s="243" t="s">
        <v>83</v>
      </c>
      <c r="AV700" s="13" t="s">
        <v>83</v>
      </c>
      <c r="AW700" s="13" t="s">
        <v>35</v>
      </c>
      <c r="AX700" s="13" t="s">
        <v>74</v>
      </c>
      <c r="AY700" s="243" t="s">
        <v>156</v>
      </c>
    </row>
    <row r="701" s="13" customFormat="1">
      <c r="A701" s="13"/>
      <c r="B701" s="233"/>
      <c r="C701" s="234"/>
      <c r="D701" s="228" t="s">
        <v>170</v>
      </c>
      <c r="E701" s="235" t="s">
        <v>28</v>
      </c>
      <c r="F701" s="236" t="s">
        <v>991</v>
      </c>
      <c r="G701" s="234"/>
      <c r="H701" s="237">
        <v>1.0920000000000001</v>
      </c>
      <c r="I701" s="238"/>
      <c r="J701" s="234"/>
      <c r="K701" s="234"/>
      <c r="L701" s="239"/>
      <c r="M701" s="240"/>
      <c r="N701" s="241"/>
      <c r="O701" s="241"/>
      <c r="P701" s="241"/>
      <c r="Q701" s="241"/>
      <c r="R701" s="241"/>
      <c r="S701" s="241"/>
      <c r="T701" s="24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43" t="s">
        <v>170</v>
      </c>
      <c r="AU701" s="243" t="s">
        <v>83</v>
      </c>
      <c r="AV701" s="13" t="s">
        <v>83</v>
      </c>
      <c r="AW701" s="13" t="s">
        <v>35</v>
      </c>
      <c r="AX701" s="13" t="s">
        <v>74</v>
      </c>
      <c r="AY701" s="243" t="s">
        <v>156</v>
      </c>
    </row>
    <row r="702" s="13" customFormat="1">
      <c r="A702" s="13"/>
      <c r="B702" s="233"/>
      <c r="C702" s="234"/>
      <c r="D702" s="228" t="s">
        <v>170</v>
      </c>
      <c r="E702" s="235" t="s">
        <v>28</v>
      </c>
      <c r="F702" s="236" t="s">
        <v>992</v>
      </c>
      <c r="G702" s="234"/>
      <c r="H702" s="237">
        <v>14.371</v>
      </c>
      <c r="I702" s="238"/>
      <c r="J702" s="234"/>
      <c r="K702" s="234"/>
      <c r="L702" s="239"/>
      <c r="M702" s="240"/>
      <c r="N702" s="241"/>
      <c r="O702" s="241"/>
      <c r="P702" s="241"/>
      <c r="Q702" s="241"/>
      <c r="R702" s="241"/>
      <c r="S702" s="241"/>
      <c r="T702" s="24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3" t="s">
        <v>170</v>
      </c>
      <c r="AU702" s="243" t="s">
        <v>83</v>
      </c>
      <c r="AV702" s="13" t="s">
        <v>83</v>
      </c>
      <c r="AW702" s="13" t="s">
        <v>35</v>
      </c>
      <c r="AX702" s="13" t="s">
        <v>74</v>
      </c>
      <c r="AY702" s="243" t="s">
        <v>156</v>
      </c>
    </row>
    <row r="703" s="14" customFormat="1">
      <c r="A703" s="14"/>
      <c r="B703" s="244"/>
      <c r="C703" s="245"/>
      <c r="D703" s="228" t="s">
        <v>170</v>
      </c>
      <c r="E703" s="246" t="s">
        <v>28</v>
      </c>
      <c r="F703" s="247" t="s">
        <v>186</v>
      </c>
      <c r="G703" s="245"/>
      <c r="H703" s="248">
        <v>21.847000000000001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170</v>
      </c>
      <c r="AU703" s="254" t="s">
        <v>83</v>
      </c>
      <c r="AV703" s="14" t="s">
        <v>163</v>
      </c>
      <c r="AW703" s="14" t="s">
        <v>35</v>
      </c>
      <c r="AX703" s="14" t="s">
        <v>81</v>
      </c>
      <c r="AY703" s="254" t="s">
        <v>156</v>
      </c>
    </row>
    <row r="704" s="2" customFormat="1" ht="24.15" customHeight="1">
      <c r="A704" s="40"/>
      <c r="B704" s="41"/>
      <c r="C704" s="215" t="s">
        <v>993</v>
      </c>
      <c r="D704" s="215" t="s">
        <v>158</v>
      </c>
      <c r="E704" s="216" t="s">
        <v>994</v>
      </c>
      <c r="F704" s="217" t="s">
        <v>995</v>
      </c>
      <c r="G704" s="218" t="s">
        <v>168</v>
      </c>
      <c r="H704" s="219">
        <v>1.496</v>
      </c>
      <c r="I704" s="220"/>
      <c r="J704" s="221">
        <f>ROUND(I704*H704,2)</f>
        <v>0</v>
      </c>
      <c r="K704" s="217" t="s">
        <v>162</v>
      </c>
      <c r="L704" s="46"/>
      <c r="M704" s="222" t="s">
        <v>28</v>
      </c>
      <c r="N704" s="223" t="s">
        <v>45</v>
      </c>
      <c r="O704" s="86"/>
      <c r="P704" s="224">
        <f>O704*H704</f>
        <v>0</v>
      </c>
      <c r="Q704" s="224">
        <v>0</v>
      </c>
      <c r="R704" s="224">
        <f>Q704*H704</f>
        <v>0</v>
      </c>
      <c r="S704" s="224">
        <v>2.3999999999999999</v>
      </c>
      <c r="T704" s="225">
        <f>S704*H704</f>
        <v>3.5903999999999998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6" t="s">
        <v>163</v>
      </c>
      <c r="AT704" s="226" t="s">
        <v>158</v>
      </c>
      <c r="AU704" s="226" t="s">
        <v>83</v>
      </c>
      <c r="AY704" s="19" t="s">
        <v>156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19" t="s">
        <v>81</v>
      </c>
      <c r="BK704" s="227">
        <f>ROUND(I704*H704,2)</f>
        <v>0</v>
      </c>
      <c r="BL704" s="19" t="s">
        <v>163</v>
      </c>
      <c r="BM704" s="226" t="s">
        <v>996</v>
      </c>
    </row>
    <row r="705" s="2" customFormat="1">
      <c r="A705" s="40"/>
      <c r="B705" s="41"/>
      <c r="C705" s="42"/>
      <c r="D705" s="228" t="s">
        <v>165</v>
      </c>
      <c r="E705" s="42"/>
      <c r="F705" s="229" t="s">
        <v>995</v>
      </c>
      <c r="G705" s="42"/>
      <c r="H705" s="42"/>
      <c r="I705" s="230"/>
      <c r="J705" s="42"/>
      <c r="K705" s="42"/>
      <c r="L705" s="46"/>
      <c r="M705" s="231"/>
      <c r="N705" s="232"/>
      <c r="O705" s="86"/>
      <c r="P705" s="86"/>
      <c r="Q705" s="86"/>
      <c r="R705" s="86"/>
      <c r="S705" s="86"/>
      <c r="T705" s="87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165</v>
      </c>
      <c r="AU705" s="19" t="s">
        <v>83</v>
      </c>
    </row>
    <row r="706" s="13" customFormat="1">
      <c r="A706" s="13"/>
      <c r="B706" s="233"/>
      <c r="C706" s="234"/>
      <c r="D706" s="228" t="s">
        <v>170</v>
      </c>
      <c r="E706" s="235" t="s">
        <v>28</v>
      </c>
      <c r="F706" s="236" t="s">
        <v>997</v>
      </c>
      <c r="G706" s="234"/>
      <c r="H706" s="237">
        <v>1.496</v>
      </c>
      <c r="I706" s="238"/>
      <c r="J706" s="234"/>
      <c r="K706" s="234"/>
      <c r="L706" s="239"/>
      <c r="M706" s="240"/>
      <c r="N706" s="241"/>
      <c r="O706" s="241"/>
      <c r="P706" s="241"/>
      <c r="Q706" s="241"/>
      <c r="R706" s="241"/>
      <c r="S706" s="241"/>
      <c r="T706" s="24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3" t="s">
        <v>170</v>
      </c>
      <c r="AU706" s="243" t="s">
        <v>83</v>
      </c>
      <c r="AV706" s="13" t="s">
        <v>83</v>
      </c>
      <c r="AW706" s="13" t="s">
        <v>35</v>
      </c>
      <c r="AX706" s="13" t="s">
        <v>81</v>
      </c>
      <c r="AY706" s="243" t="s">
        <v>156</v>
      </c>
    </row>
    <row r="707" s="2" customFormat="1" ht="24.15" customHeight="1">
      <c r="A707" s="40"/>
      <c r="B707" s="41"/>
      <c r="C707" s="215" t="s">
        <v>998</v>
      </c>
      <c r="D707" s="215" t="s">
        <v>158</v>
      </c>
      <c r="E707" s="216" t="s">
        <v>999</v>
      </c>
      <c r="F707" s="217" t="s">
        <v>1000</v>
      </c>
      <c r="G707" s="218" t="s">
        <v>161</v>
      </c>
      <c r="H707" s="219">
        <v>11.212999999999999</v>
      </c>
      <c r="I707" s="220"/>
      <c r="J707" s="221">
        <f>ROUND(I707*H707,2)</f>
        <v>0</v>
      </c>
      <c r="K707" s="217" t="s">
        <v>162</v>
      </c>
      <c r="L707" s="46"/>
      <c r="M707" s="222" t="s">
        <v>28</v>
      </c>
      <c r="N707" s="223" t="s">
        <v>45</v>
      </c>
      <c r="O707" s="86"/>
      <c r="P707" s="224">
        <f>O707*H707</f>
        <v>0</v>
      </c>
      <c r="Q707" s="224">
        <v>0</v>
      </c>
      <c r="R707" s="224">
        <f>Q707*H707</f>
        <v>0</v>
      </c>
      <c r="S707" s="224">
        <v>0.055</v>
      </c>
      <c r="T707" s="225">
        <f>S707*H707</f>
        <v>0.61671500000000001</v>
      </c>
      <c r="U707" s="40"/>
      <c r="V707" s="40"/>
      <c r="W707" s="40"/>
      <c r="X707" s="40"/>
      <c r="Y707" s="40"/>
      <c r="Z707" s="40"/>
      <c r="AA707" s="40"/>
      <c r="AB707" s="40"/>
      <c r="AC707" s="40"/>
      <c r="AD707" s="40"/>
      <c r="AE707" s="40"/>
      <c r="AR707" s="226" t="s">
        <v>163</v>
      </c>
      <c r="AT707" s="226" t="s">
        <v>158</v>
      </c>
      <c r="AU707" s="226" t="s">
        <v>83</v>
      </c>
      <c r="AY707" s="19" t="s">
        <v>156</v>
      </c>
      <c r="BE707" s="227">
        <f>IF(N707="základní",J707,0)</f>
        <v>0</v>
      </c>
      <c r="BF707" s="227">
        <f>IF(N707="snížená",J707,0)</f>
        <v>0</v>
      </c>
      <c r="BG707" s="227">
        <f>IF(N707="zákl. přenesená",J707,0)</f>
        <v>0</v>
      </c>
      <c r="BH707" s="227">
        <f>IF(N707="sníž. přenesená",J707,0)</f>
        <v>0</v>
      </c>
      <c r="BI707" s="227">
        <f>IF(N707="nulová",J707,0)</f>
        <v>0</v>
      </c>
      <c r="BJ707" s="19" t="s">
        <v>81</v>
      </c>
      <c r="BK707" s="227">
        <f>ROUND(I707*H707,2)</f>
        <v>0</v>
      </c>
      <c r="BL707" s="19" t="s">
        <v>163</v>
      </c>
      <c r="BM707" s="226" t="s">
        <v>1001</v>
      </c>
    </row>
    <row r="708" s="2" customFormat="1">
      <c r="A708" s="40"/>
      <c r="B708" s="41"/>
      <c r="C708" s="42"/>
      <c r="D708" s="228" t="s">
        <v>165</v>
      </c>
      <c r="E708" s="42"/>
      <c r="F708" s="229" t="s">
        <v>1000</v>
      </c>
      <c r="G708" s="42"/>
      <c r="H708" s="42"/>
      <c r="I708" s="230"/>
      <c r="J708" s="42"/>
      <c r="K708" s="42"/>
      <c r="L708" s="46"/>
      <c r="M708" s="231"/>
      <c r="N708" s="232"/>
      <c r="O708" s="86"/>
      <c r="P708" s="86"/>
      <c r="Q708" s="86"/>
      <c r="R708" s="86"/>
      <c r="S708" s="86"/>
      <c r="T708" s="87"/>
      <c r="U708" s="40"/>
      <c r="V708" s="40"/>
      <c r="W708" s="40"/>
      <c r="X708" s="40"/>
      <c r="Y708" s="40"/>
      <c r="Z708" s="40"/>
      <c r="AA708" s="40"/>
      <c r="AB708" s="40"/>
      <c r="AC708" s="40"/>
      <c r="AD708" s="40"/>
      <c r="AE708" s="40"/>
      <c r="AT708" s="19" t="s">
        <v>165</v>
      </c>
      <c r="AU708" s="19" t="s">
        <v>83</v>
      </c>
    </row>
    <row r="709" s="13" customFormat="1">
      <c r="A709" s="13"/>
      <c r="B709" s="233"/>
      <c r="C709" s="234"/>
      <c r="D709" s="228" t="s">
        <v>170</v>
      </c>
      <c r="E709" s="235" t="s">
        <v>28</v>
      </c>
      <c r="F709" s="236" t="s">
        <v>1002</v>
      </c>
      <c r="G709" s="234"/>
      <c r="H709" s="237">
        <v>11.212999999999999</v>
      </c>
      <c r="I709" s="238"/>
      <c r="J709" s="234"/>
      <c r="K709" s="234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170</v>
      </c>
      <c r="AU709" s="243" t="s">
        <v>83</v>
      </c>
      <c r="AV709" s="13" t="s">
        <v>83</v>
      </c>
      <c r="AW709" s="13" t="s">
        <v>35</v>
      </c>
      <c r="AX709" s="13" t="s">
        <v>81</v>
      </c>
      <c r="AY709" s="243" t="s">
        <v>156</v>
      </c>
    </row>
    <row r="710" s="2" customFormat="1" ht="24.15" customHeight="1">
      <c r="A710" s="40"/>
      <c r="B710" s="41"/>
      <c r="C710" s="215" t="s">
        <v>1003</v>
      </c>
      <c r="D710" s="215" t="s">
        <v>158</v>
      </c>
      <c r="E710" s="216" t="s">
        <v>1004</v>
      </c>
      <c r="F710" s="217" t="s">
        <v>1005</v>
      </c>
      <c r="G710" s="218" t="s">
        <v>161</v>
      </c>
      <c r="H710" s="219">
        <v>18.716999999999999</v>
      </c>
      <c r="I710" s="220"/>
      <c r="J710" s="221">
        <f>ROUND(I710*H710,2)</f>
        <v>0</v>
      </c>
      <c r="K710" s="217" t="s">
        <v>162</v>
      </c>
      <c r="L710" s="46"/>
      <c r="M710" s="222" t="s">
        <v>28</v>
      </c>
      <c r="N710" s="223" t="s">
        <v>45</v>
      </c>
      <c r="O710" s="86"/>
      <c r="P710" s="224">
        <f>O710*H710</f>
        <v>0</v>
      </c>
      <c r="Q710" s="224">
        <v>0</v>
      </c>
      <c r="R710" s="224">
        <f>Q710*H710</f>
        <v>0</v>
      </c>
      <c r="S710" s="224">
        <v>0.432</v>
      </c>
      <c r="T710" s="225">
        <f>S710*H710</f>
        <v>8.085744</v>
      </c>
      <c r="U710" s="40"/>
      <c r="V710" s="40"/>
      <c r="W710" s="40"/>
      <c r="X710" s="40"/>
      <c r="Y710" s="40"/>
      <c r="Z710" s="40"/>
      <c r="AA710" s="40"/>
      <c r="AB710" s="40"/>
      <c r="AC710" s="40"/>
      <c r="AD710" s="40"/>
      <c r="AE710" s="40"/>
      <c r="AR710" s="226" t="s">
        <v>163</v>
      </c>
      <c r="AT710" s="226" t="s">
        <v>158</v>
      </c>
      <c r="AU710" s="226" t="s">
        <v>83</v>
      </c>
      <c r="AY710" s="19" t="s">
        <v>156</v>
      </c>
      <c r="BE710" s="227">
        <f>IF(N710="základní",J710,0)</f>
        <v>0</v>
      </c>
      <c r="BF710" s="227">
        <f>IF(N710="snížená",J710,0)</f>
        <v>0</v>
      </c>
      <c r="BG710" s="227">
        <f>IF(N710="zákl. přenesená",J710,0)</f>
        <v>0</v>
      </c>
      <c r="BH710" s="227">
        <f>IF(N710="sníž. přenesená",J710,0)</f>
        <v>0</v>
      </c>
      <c r="BI710" s="227">
        <f>IF(N710="nulová",J710,0)</f>
        <v>0</v>
      </c>
      <c r="BJ710" s="19" t="s">
        <v>81</v>
      </c>
      <c r="BK710" s="227">
        <f>ROUND(I710*H710,2)</f>
        <v>0</v>
      </c>
      <c r="BL710" s="19" t="s">
        <v>163</v>
      </c>
      <c r="BM710" s="226" t="s">
        <v>1006</v>
      </c>
    </row>
    <row r="711" s="2" customFormat="1">
      <c r="A711" s="40"/>
      <c r="B711" s="41"/>
      <c r="C711" s="42"/>
      <c r="D711" s="228" t="s">
        <v>165</v>
      </c>
      <c r="E711" s="42"/>
      <c r="F711" s="229" t="s">
        <v>1005</v>
      </c>
      <c r="G711" s="42"/>
      <c r="H711" s="42"/>
      <c r="I711" s="230"/>
      <c r="J711" s="42"/>
      <c r="K711" s="42"/>
      <c r="L711" s="46"/>
      <c r="M711" s="231"/>
      <c r="N711" s="232"/>
      <c r="O711" s="86"/>
      <c r="P711" s="86"/>
      <c r="Q711" s="86"/>
      <c r="R711" s="86"/>
      <c r="S711" s="86"/>
      <c r="T711" s="87"/>
      <c r="U711" s="40"/>
      <c r="V711" s="40"/>
      <c r="W711" s="40"/>
      <c r="X711" s="40"/>
      <c r="Y711" s="40"/>
      <c r="Z711" s="40"/>
      <c r="AA711" s="40"/>
      <c r="AB711" s="40"/>
      <c r="AC711" s="40"/>
      <c r="AD711" s="40"/>
      <c r="AE711" s="40"/>
      <c r="AT711" s="19" t="s">
        <v>165</v>
      </c>
      <c r="AU711" s="19" t="s">
        <v>83</v>
      </c>
    </row>
    <row r="712" s="15" customFormat="1">
      <c r="A712" s="15"/>
      <c r="B712" s="265"/>
      <c r="C712" s="266"/>
      <c r="D712" s="228" t="s">
        <v>170</v>
      </c>
      <c r="E712" s="267" t="s">
        <v>28</v>
      </c>
      <c r="F712" s="268" t="s">
        <v>1007</v>
      </c>
      <c r="G712" s="266"/>
      <c r="H712" s="267" t="s">
        <v>28</v>
      </c>
      <c r="I712" s="269"/>
      <c r="J712" s="266"/>
      <c r="K712" s="266"/>
      <c r="L712" s="270"/>
      <c r="M712" s="271"/>
      <c r="N712" s="272"/>
      <c r="O712" s="272"/>
      <c r="P712" s="272"/>
      <c r="Q712" s="272"/>
      <c r="R712" s="272"/>
      <c r="S712" s="272"/>
      <c r="T712" s="273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T712" s="274" t="s">
        <v>170</v>
      </c>
      <c r="AU712" s="274" t="s">
        <v>83</v>
      </c>
      <c r="AV712" s="15" t="s">
        <v>81</v>
      </c>
      <c r="AW712" s="15" t="s">
        <v>35</v>
      </c>
      <c r="AX712" s="15" t="s">
        <v>74</v>
      </c>
      <c r="AY712" s="274" t="s">
        <v>156</v>
      </c>
    </row>
    <row r="713" s="13" customFormat="1">
      <c r="A713" s="13"/>
      <c r="B713" s="233"/>
      <c r="C713" s="234"/>
      <c r="D713" s="228" t="s">
        <v>170</v>
      </c>
      <c r="E713" s="235" t="s">
        <v>28</v>
      </c>
      <c r="F713" s="236" t="s">
        <v>1008</v>
      </c>
      <c r="G713" s="234"/>
      <c r="H713" s="237">
        <v>18.716999999999999</v>
      </c>
      <c r="I713" s="238"/>
      <c r="J713" s="234"/>
      <c r="K713" s="234"/>
      <c r="L713" s="239"/>
      <c r="M713" s="240"/>
      <c r="N713" s="241"/>
      <c r="O713" s="241"/>
      <c r="P713" s="241"/>
      <c r="Q713" s="241"/>
      <c r="R713" s="241"/>
      <c r="S713" s="241"/>
      <c r="T713" s="24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43" t="s">
        <v>170</v>
      </c>
      <c r="AU713" s="243" t="s">
        <v>83</v>
      </c>
      <c r="AV713" s="13" t="s">
        <v>83</v>
      </c>
      <c r="AW713" s="13" t="s">
        <v>35</v>
      </c>
      <c r="AX713" s="13" t="s">
        <v>81</v>
      </c>
      <c r="AY713" s="243" t="s">
        <v>156</v>
      </c>
    </row>
    <row r="714" s="2" customFormat="1" ht="24.15" customHeight="1">
      <c r="A714" s="40"/>
      <c r="B714" s="41"/>
      <c r="C714" s="215" t="s">
        <v>1009</v>
      </c>
      <c r="D714" s="215" t="s">
        <v>158</v>
      </c>
      <c r="E714" s="216" t="s">
        <v>1010</v>
      </c>
      <c r="F714" s="217" t="s">
        <v>1011</v>
      </c>
      <c r="G714" s="218" t="s">
        <v>168</v>
      </c>
      <c r="H714" s="219">
        <v>49.155000000000001</v>
      </c>
      <c r="I714" s="220"/>
      <c r="J714" s="221">
        <f>ROUND(I714*H714,2)</f>
        <v>0</v>
      </c>
      <c r="K714" s="217" t="s">
        <v>162</v>
      </c>
      <c r="L714" s="46"/>
      <c r="M714" s="222" t="s">
        <v>28</v>
      </c>
      <c r="N714" s="223" t="s">
        <v>45</v>
      </c>
      <c r="O714" s="86"/>
      <c r="P714" s="224">
        <f>O714*H714</f>
        <v>0</v>
      </c>
      <c r="Q714" s="224">
        <v>0</v>
      </c>
      <c r="R714" s="224">
        <f>Q714*H714</f>
        <v>0</v>
      </c>
      <c r="S714" s="224">
        <v>2.2000000000000002</v>
      </c>
      <c r="T714" s="225">
        <f>S714*H714</f>
        <v>108.14100000000001</v>
      </c>
      <c r="U714" s="40"/>
      <c r="V714" s="40"/>
      <c r="W714" s="40"/>
      <c r="X714" s="40"/>
      <c r="Y714" s="40"/>
      <c r="Z714" s="40"/>
      <c r="AA714" s="40"/>
      <c r="AB714" s="40"/>
      <c r="AC714" s="40"/>
      <c r="AD714" s="40"/>
      <c r="AE714" s="40"/>
      <c r="AR714" s="226" t="s">
        <v>163</v>
      </c>
      <c r="AT714" s="226" t="s">
        <v>158</v>
      </c>
      <c r="AU714" s="226" t="s">
        <v>83</v>
      </c>
      <c r="AY714" s="19" t="s">
        <v>156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19" t="s">
        <v>81</v>
      </c>
      <c r="BK714" s="227">
        <f>ROUND(I714*H714,2)</f>
        <v>0</v>
      </c>
      <c r="BL714" s="19" t="s">
        <v>163</v>
      </c>
      <c r="BM714" s="226" t="s">
        <v>1012</v>
      </c>
    </row>
    <row r="715" s="2" customFormat="1">
      <c r="A715" s="40"/>
      <c r="B715" s="41"/>
      <c r="C715" s="42"/>
      <c r="D715" s="228" t="s">
        <v>165</v>
      </c>
      <c r="E715" s="42"/>
      <c r="F715" s="229" t="s">
        <v>1011</v>
      </c>
      <c r="G715" s="42"/>
      <c r="H715" s="42"/>
      <c r="I715" s="230"/>
      <c r="J715" s="42"/>
      <c r="K715" s="42"/>
      <c r="L715" s="46"/>
      <c r="M715" s="231"/>
      <c r="N715" s="232"/>
      <c r="O715" s="86"/>
      <c r="P715" s="86"/>
      <c r="Q715" s="86"/>
      <c r="R715" s="86"/>
      <c r="S715" s="86"/>
      <c r="T715" s="87"/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T715" s="19" t="s">
        <v>165</v>
      </c>
      <c r="AU715" s="19" t="s">
        <v>83</v>
      </c>
    </row>
    <row r="716" s="13" customFormat="1">
      <c r="A716" s="13"/>
      <c r="B716" s="233"/>
      <c r="C716" s="234"/>
      <c r="D716" s="228" t="s">
        <v>170</v>
      </c>
      <c r="E716" s="235" t="s">
        <v>28</v>
      </c>
      <c r="F716" s="236" t="s">
        <v>1013</v>
      </c>
      <c r="G716" s="234"/>
      <c r="H716" s="237">
        <v>49.155000000000001</v>
      </c>
      <c r="I716" s="238"/>
      <c r="J716" s="234"/>
      <c r="K716" s="234"/>
      <c r="L716" s="239"/>
      <c r="M716" s="240"/>
      <c r="N716" s="241"/>
      <c r="O716" s="241"/>
      <c r="P716" s="241"/>
      <c r="Q716" s="241"/>
      <c r="R716" s="241"/>
      <c r="S716" s="241"/>
      <c r="T716" s="24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3" t="s">
        <v>170</v>
      </c>
      <c r="AU716" s="243" t="s">
        <v>83</v>
      </c>
      <c r="AV716" s="13" t="s">
        <v>83</v>
      </c>
      <c r="AW716" s="13" t="s">
        <v>35</v>
      </c>
      <c r="AX716" s="13" t="s">
        <v>81</v>
      </c>
      <c r="AY716" s="243" t="s">
        <v>156</v>
      </c>
    </row>
    <row r="717" s="2" customFormat="1" ht="24.15" customHeight="1">
      <c r="A717" s="40"/>
      <c r="B717" s="41"/>
      <c r="C717" s="215" t="s">
        <v>1014</v>
      </c>
      <c r="D717" s="215" t="s">
        <v>158</v>
      </c>
      <c r="E717" s="216" t="s">
        <v>1015</v>
      </c>
      <c r="F717" s="217" t="s">
        <v>1016</v>
      </c>
      <c r="G717" s="218" t="s">
        <v>168</v>
      </c>
      <c r="H717" s="219">
        <v>4.7999999999999998</v>
      </c>
      <c r="I717" s="220"/>
      <c r="J717" s="221">
        <f>ROUND(I717*H717,2)</f>
        <v>0</v>
      </c>
      <c r="K717" s="217" t="s">
        <v>162</v>
      </c>
      <c r="L717" s="46"/>
      <c r="M717" s="222" t="s">
        <v>28</v>
      </c>
      <c r="N717" s="223" t="s">
        <v>45</v>
      </c>
      <c r="O717" s="86"/>
      <c r="P717" s="224">
        <f>O717*H717</f>
        <v>0</v>
      </c>
      <c r="Q717" s="224">
        <v>0</v>
      </c>
      <c r="R717" s="224">
        <f>Q717*H717</f>
        <v>0</v>
      </c>
      <c r="S717" s="224">
        <v>2.2000000000000002</v>
      </c>
      <c r="T717" s="225">
        <f>S717*H717</f>
        <v>10.560000000000001</v>
      </c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R717" s="226" t="s">
        <v>163</v>
      </c>
      <c r="AT717" s="226" t="s">
        <v>158</v>
      </c>
      <c r="AU717" s="226" t="s">
        <v>83</v>
      </c>
      <c r="AY717" s="19" t="s">
        <v>156</v>
      </c>
      <c r="BE717" s="227">
        <f>IF(N717="základní",J717,0)</f>
        <v>0</v>
      </c>
      <c r="BF717" s="227">
        <f>IF(N717="snížená",J717,0)</f>
        <v>0</v>
      </c>
      <c r="BG717" s="227">
        <f>IF(N717="zákl. přenesená",J717,0)</f>
        <v>0</v>
      </c>
      <c r="BH717" s="227">
        <f>IF(N717="sníž. přenesená",J717,0)</f>
        <v>0</v>
      </c>
      <c r="BI717" s="227">
        <f>IF(N717="nulová",J717,0)</f>
        <v>0</v>
      </c>
      <c r="BJ717" s="19" t="s">
        <v>81</v>
      </c>
      <c r="BK717" s="227">
        <f>ROUND(I717*H717,2)</f>
        <v>0</v>
      </c>
      <c r="BL717" s="19" t="s">
        <v>163</v>
      </c>
      <c r="BM717" s="226" t="s">
        <v>1017</v>
      </c>
    </row>
    <row r="718" s="2" customFormat="1">
      <c r="A718" s="40"/>
      <c r="B718" s="41"/>
      <c r="C718" s="42"/>
      <c r="D718" s="228" t="s">
        <v>165</v>
      </c>
      <c r="E718" s="42"/>
      <c r="F718" s="229" t="s">
        <v>1016</v>
      </c>
      <c r="G718" s="42"/>
      <c r="H718" s="42"/>
      <c r="I718" s="230"/>
      <c r="J718" s="42"/>
      <c r="K718" s="42"/>
      <c r="L718" s="46"/>
      <c r="M718" s="231"/>
      <c r="N718" s="232"/>
      <c r="O718" s="86"/>
      <c r="P718" s="86"/>
      <c r="Q718" s="86"/>
      <c r="R718" s="86"/>
      <c r="S718" s="86"/>
      <c r="T718" s="87"/>
      <c r="U718" s="40"/>
      <c r="V718" s="40"/>
      <c r="W718" s="40"/>
      <c r="X718" s="40"/>
      <c r="Y718" s="40"/>
      <c r="Z718" s="40"/>
      <c r="AA718" s="40"/>
      <c r="AB718" s="40"/>
      <c r="AC718" s="40"/>
      <c r="AD718" s="40"/>
      <c r="AE718" s="40"/>
      <c r="AT718" s="19" t="s">
        <v>165</v>
      </c>
      <c r="AU718" s="19" t="s">
        <v>83</v>
      </c>
    </row>
    <row r="719" s="13" customFormat="1">
      <c r="A719" s="13"/>
      <c r="B719" s="233"/>
      <c r="C719" s="234"/>
      <c r="D719" s="228" t="s">
        <v>170</v>
      </c>
      <c r="E719" s="235" t="s">
        <v>28</v>
      </c>
      <c r="F719" s="236" t="s">
        <v>1018</v>
      </c>
      <c r="G719" s="234"/>
      <c r="H719" s="237">
        <v>4.7999999999999998</v>
      </c>
      <c r="I719" s="238"/>
      <c r="J719" s="234"/>
      <c r="K719" s="234"/>
      <c r="L719" s="239"/>
      <c r="M719" s="240"/>
      <c r="N719" s="241"/>
      <c r="O719" s="241"/>
      <c r="P719" s="241"/>
      <c r="Q719" s="241"/>
      <c r="R719" s="241"/>
      <c r="S719" s="241"/>
      <c r="T719" s="24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3" t="s">
        <v>170</v>
      </c>
      <c r="AU719" s="243" t="s">
        <v>83</v>
      </c>
      <c r="AV719" s="13" t="s">
        <v>83</v>
      </c>
      <c r="AW719" s="13" t="s">
        <v>35</v>
      </c>
      <c r="AX719" s="13" t="s">
        <v>81</v>
      </c>
      <c r="AY719" s="243" t="s">
        <v>156</v>
      </c>
    </row>
    <row r="720" s="2" customFormat="1" ht="14.4" customHeight="1">
      <c r="A720" s="40"/>
      <c r="B720" s="41"/>
      <c r="C720" s="215" t="s">
        <v>1019</v>
      </c>
      <c r="D720" s="215" t="s">
        <v>158</v>
      </c>
      <c r="E720" s="216" t="s">
        <v>1020</v>
      </c>
      <c r="F720" s="217" t="s">
        <v>1021</v>
      </c>
      <c r="G720" s="218" t="s">
        <v>161</v>
      </c>
      <c r="H720" s="219">
        <v>170.69</v>
      </c>
      <c r="I720" s="220"/>
      <c r="J720" s="221">
        <f>ROUND(I720*H720,2)</f>
        <v>0</v>
      </c>
      <c r="K720" s="217" t="s">
        <v>162</v>
      </c>
      <c r="L720" s="46"/>
      <c r="M720" s="222" t="s">
        <v>28</v>
      </c>
      <c r="N720" s="223" t="s">
        <v>45</v>
      </c>
      <c r="O720" s="86"/>
      <c r="P720" s="224">
        <f>O720*H720</f>
        <v>0</v>
      </c>
      <c r="Q720" s="224">
        <v>0</v>
      </c>
      <c r="R720" s="224">
        <f>Q720*H720</f>
        <v>0</v>
      </c>
      <c r="S720" s="224">
        <v>0</v>
      </c>
      <c r="T720" s="225">
        <f>S720*H720</f>
        <v>0</v>
      </c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R720" s="226" t="s">
        <v>163</v>
      </c>
      <c r="AT720" s="226" t="s">
        <v>158</v>
      </c>
      <c r="AU720" s="226" t="s">
        <v>83</v>
      </c>
      <c r="AY720" s="19" t="s">
        <v>156</v>
      </c>
      <c r="BE720" s="227">
        <f>IF(N720="základní",J720,0)</f>
        <v>0</v>
      </c>
      <c r="BF720" s="227">
        <f>IF(N720="snížená",J720,0)</f>
        <v>0</v>
      </c>
      <c r="BG720" s="227">
        <f>IF(N720="zákl. přenesená",J720,0)</f>
        <v>0</v>
      </c>
      <c r="BH720" s="227">
        <f>IF(N720="sníž. přenesená",J720,0)</f>
        <v>0</v>
      </c>
      <c r="BI720" s="227">
        <f>IF(N720="nulová",J720,0)</f>
        <v>0</v>
      </c>
      <c r="BJ720" s="19" t="s">
        <v>81</v>
      </c>
      <c r="BK720" s="227">
        <f>ROUND(I720*H720,2)</f>
        <v>0</v>
      </c>
      <c r="BL720" s="19" t="s">
        <v>163</v>
      </c>
      <c r="BM720" s="226" t="s">
        <v>1022</v>
      </c>
    </row>
    <row r="721" s="2" customFormat="1">
      <c r="A721" s="40"/>
      <c r="B721" s="41"/>
      <c r="C721" s="42"/>
      <c r="D721" s="228" t="s">
        <v>165</v>
      </c>
      <c r="E721" s="42"/>
      <c r="F721" s="229" t="s">
        <v>1021</v>
      </c>
      <c r="G721" s="42"/>
      <c r="H721" s="42"/>
      <c r="I721" s="230"/>
      <c r="J721" s="42"/>
      <c r="K721" s="42"/>
      <c r="L721" s="46"/>
      <c r="M721" s="231"/>
      <c r="N721" s="232"/>
      <c r="O721" s="86"/>
      <c r="P721" s="86"/>
      <c r="Q721" s="86"/>
      <c r="R721" s="86"/>
      <c r="S721" s="86"/>
      <c r="T721" s="87"/>
      <c r="U721" s="40"/>
      <c r="V721" s="40"/>
      <c r="W721" s="40"/>
      <c r="X721" s="40"/>
      <c r="Y721" s="40"/>
      <c r="Z721" s="40"/>
      <c r="AA721" s="40"/>
      <c r="AB721" s="40"/>
      <c r="AC721" s="40"/>
      <c r="AD721" s="40"/>
      <c r="AE721" s="40"/>
      <c r="AT721" s="19" t="s">
        <v>165</v>
      </c>
      <c r="AU721" s="19" t="s">
        <v>83</v>
      </c>
    </row>
    <row r="722" s="2" customFormat="1" ht="24.15" customHeight="1">
      <c r="A722" s="40"/>
      <c r="B722" s="41"/>
      <c r="C722" s="215" t="s">
        <v>1023</v>
      </c>
      <c r="D722" s="215" t="s">
        <v>158</v>
      </c>
      <c r="E722" s="216" t="s">
        <v>1024</v>
      </c>
      <c r="F722" s="217" t="s">
        <v>1025</v>
      </c>
      <c r="G722" s="218" t="s">
        <v>161</v>
      </c>
      <c r="H722" s="219">
        <v>341.38</v>
      </c>
      <c r="I722" s="220"/>
      <c r="J722" s="221">
        <f>ROUND(I722*H722,2)</f>
        <v>0</v>
      </c>
      <c r="K722" s="217" t="s">
        <v>162</v>
      </c>
      <c r="L722" s="46"/>
      <c r="M722" s="222" t="s">
        <v>28</v>
      </c>
      <c r="N722" s="223" t="s">
        <v>45</v>
      </c>
      <c r="O722" s="86"/>
      <c r="P722" s="224">
        <f>O722*H722</f>
        <v>0</v>
      </c>
      <c r="Q722" s="224">
        <v>0</v>
      </c>
      <c r="R722" s="224">
        <f>Q722*H722</f>
        <v>0</v>
      </c>
      <c r="S722" s="224">
        <v>0</v>
      </c>
      <c r="T722" s="225">
        <f>S722*H722</f>
        <v>0</v>
      </c>
      <c r="U722" s="40"/>
      <c r="V722" s="40"/>
      <c r="W722" s="40"/>
      <c r="X722" s="40"/>
      <c r="Y722" s="40"/>
      <c r="Z722" s="40"/>
      <c r="AA722" s="40"/>
      <c r="AB722" s="40"/>
      <c r="AC722" s="40"/>
      <c r="AD722" s="40"/>
      <c r="AE722" s="40"/>
      <c r="AR722" s="226" t="s">
        <v>163</v>
      </c>
      <c r="AT722" s="226" t="s">
        <v>158</v>
      </c>
      <c r="AU722" s="226" t="s">
        <v>83</v>
      </c>
      <c r="AY722" s="19" t="s">
        <v>156</v>
      </c>
      <c r="BE722" s="227">
        <f>IF(N722="základní",J722,0)</f>
        <v>0</v>
      </c>
      <c r="BF722" s="227">
        <f>IF(N722="snížená",J722,0)</f>
        <v>0</v>
      </c>
      <c r="BG722" s="227">
        <f>IF(N722="zákl. přenesená",J722,0)</f>
        <v>0</v>
      </c>
      <c r="BH722" s="227">
        <f>IF(N722="sníž. přenesená",J722,0)</f>
        <v>0</v>
      </c>
      <c r="BI722" s="227">
        <f>IF(N722="nulová",J722,0)</f>
        <v>0</v>
      </c>
      <c r="BJ722" s="19" t="s">
        <v>81</v>
      </c>
      <c r="BK722" s="227">
        <f>ROUND(I722*H722,2)</f>
        <v>0</v>
      </c>
      <c r="BL722" s="19" t="s">
        <v>163</v>
      </c>
      <c r="BM722" s="226" t="s">
        <v>1026</v>
      </c>
    </row>
    <row r="723" s="2" customFormat="1">
      <c r="A723" s="40"/>
      <c r="B723" s="41"/>
      <c r="C723" s="42"/>
      <c r="D723" s="228" t="s">
        <v>165</v>
      </c>
      <c r="E723" s="42"/>
      <c r="F723" s="229" t="s">
        <v>1025</v>
      </c>
      <c r="G723" s="42"/>
      <c r="H723" s="42"/>
      <c r="I723" s="230"/>
      <c r="J723" s="42"/>
      <c r="K723" s="42"/>
      <c r="L723" s="46"/>
      <c r="M723" s="231"/>
      <c r="N723" s="232"/>
      <c r="O723" s="86"/>
      <c r="P723" s="86"/>
      <c r="Q723" s="86"/>
      <c r="R723" s="86"/>
      <c r="S723" s="86"/>
      <c r="T723" s="87"/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T723" s="19" t="s">
        <v>165</v>
      </c>
      <c r="AU723" s="19" t="s">
        <v>83</v>
      </c>
    </row>
    <row r="724" s="13" customFormat="1">
      <c r="A724" s="13"/>
      <c r="B724" s="233"/>
      <c r="C724" s="234"/>
      <c r="D724" s="228" t="s">
        <v>170</v>
      </c>
      <c r="E724" s="235" t="s">
        <v>28</v>
      </c>
      <c r="F724" s="236" t="s">
        <v>1027</v>
      </c>
      <c r="G724" s="234"/>
      <c r="H724" s="237">
        <v>341.38</v>
      </c>
      <c r="I724" s="238"/>
      <c r="J724" s="234"/>
      <c r="K724" s="234"/>
      <c r="L724" s="239"/>
      <c r="M724" s="240"/>
      <c r="N724" s="241"/>
      <c r="O724" s="241"/>
      <c r="P724" s="241"/>
      <c r="Q724" s="241"/>
      <c r="R724" s="241"/>
      <c r="S724" s="241"/>
      <c r="T724" s="242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43" t="s">
        <v>170</v>
      </c>
      <c r="AU724" s="243" t="s">
        <v>83</v>
      </c>
      <c r="AV724" s="13" t="s">
        <v>83</v>
      </c>
      <c r="AW724" s="13" t="s">
        <v>35</v>
      </c>
      <c r="AX724" s="13" t="s">
        <v>81</v>
      </c>
      <c r="AY724" s="243" t="s">
        <v>156</v>
      </c>
    </row>
    <row r="725" s="2" customFormat="1" ht="37.8" customHeight="1">
      <c r="A725" s="40"/>
      <c r="B725" s="41"/>
      <c r="C725" s="215" t="s">
        <v>1028</v>
      </c>
      <c r="D725" s="215" t="s">
        <v>158</v>
      </c>
      <c r="E725" s="216" t="s">
        <v>1029</v>
      </c>
      <c r="F725" s="217" t="s">
        <v>1030</v>
      </c>
      <c r="G725" s="218" t="s">
        <v>168</v>
      </c>
      <c r="H725" s="219">
        <v>4.7999999999999998</v>
      </c>
      <c r="I725" s="220"/>
      <c r="J725" s="221">
        <f>ROUND(I725*H725,2)</f>
        <v>0</v>
      </c>
      <c r="K725" s="217" t="s">
        <v>162</v>
      </c>
      <c r="L725" s="46"/>
      <c r="M725" s="222" t="s">
        <v>28</v>
      </c>
      <c r="N725" s="223" t="s">
        <v>45</v>
      </c>
      <c r="O725" s="86"/>
      <c r="P725" s="224">
        <f>O725*H725</f>
        <v>0</v>
      </c>
      <c r="Q725" s="224">
        <v>0</v>
      </c>
      <c r="R725" s="224">
        <f>Q725*H725</f>
        <v>0</v>
      </c>
      <c r="S725" s="224">
        <v>0.029000000000000001</v>
      </c>
      <c r="T725" s="225">
        <f>S725*H725</f>
        <v>0.13919999999999999</v>
      </c>
      <c r="U725" s="40"/>
      <c r="V725" s="40"/>
      <c r="W725" s="40"/>
      <c r="X725" s="40"/>
      <c r="Y725" s="40"/>
      <c r="Z725" s="40"/>
      <c r="AA725" s="40"/>
      <c r="AB725" s="40"/>
      <c r="AC725" s="40"/>
      <c r="AD725" s="40"/>
      <c r="AE725" s="40"/>
      <c r="AR725" s="226" t="s">
        <v>163</v>
      </c>
      <c r="AT725" s="226" t="s">
        <v>158</v>
      </c>
      <c r="AU725" s="226" t="s">
        <v>83</v>
      </c>
      <c r="AY725" s="19" t="s">
        <v>156</v>
      </c>
      <c r="BE725" s="227">
        <f>IF(N725="základní",J725,0)</f>
        <v>0</v>
      </c>
      <c r="BF725" s="227">
        <f>IF(N725="snížená",J725,0)</f>
        <v>0</v>
      </c>
      <c r="BG725" s="227">
        <f>IF(N725="zákl. přenesená",J725,0)</f>
        <v>0</v>
      </c>
      <c r="BH725" s="227">
        <f>IF(N725="sníž. přenesená",J725,0)</f>
        <v>0</v>
      </c>
      <c r="BI725" s="227">
        <f>IF(N725="nulová",J725,0)</f>
        <v>0</v>
      </c>
      <c r="BJ725" s="19" t="s">
        <v>81</v>
      </c>
      <c r="BK725" s="227">
        <f>ROUND(I725*H725,2)</f>
        <v>0</v>
      </c>
      <c r="BL725" s="19" t="s">
        <v>163</v>
      </c>
      <c r="BM725" s="226" t="s">
        <v>1031</v>
      </c>
    </row>
    <row r="726" s="2" customFormat="1">
      <c r="A726" s="40"/>
      <c r="B726" s="41"/>
      <c r="C726" s="42"/>
      <c r="D726" s="228" t="s">
        <v>165</v>
      </c>
      <c r="E726" s="42"/>
      <c r="F726" s="229" t="s">
        <v>1030</v>
      </c>
      <c r="G726" s="42"/>
      <c r="H726" s="42"/>
      <c r="I726" s="230"/>
      <c r="J726" s="42"/>
      <c r="K726" s="42"/>
      <c r="L726" s="46"/>
      <c r="M726" s="231"/>
      <c r="N726" s="232"/>
      <c r="O726" s="86"/>
      <c r="P726" s="86"/>
      <c r="Q726" s="86"/>
      <c r="R726" s="86"/>
      <c r="S726" s="86"/>
      <c r="T726" s="87"/>
      <c r="U726" s="40"/>
      <c r="V726" s="40"/>
      <c r="W726" s="40"/>
      <c r="X726" s="40"/>
      <c r="Y726" s="40"/>
      <c r="Z726" s="40"/>
      <c r="AA726" s="40"/>
      <c r="AB726" s="40"/>
      <c r="AC726" s="40"/>
      <c r="AD726" s="40"/>
      <c r="AE726" s="40"/>
      <c r="AT726" s="19" t="s">
        <v>165</v>
      </c>
      <c r="AU726" s="19" t="s">
        <v>83</v>
      </c>
    </row>
    <row r="727" s="2" customFormat="1" ht="49.05" customHeight="1">
      <c r="A727" s="40"/>
      <c r="B727" s="41"/>
      <c r="C727" s="215" t="s">
        <v>1032</v>
      </c>
      <c r="D727" s="215" t="s">
        <v>158</v>
      </c>
      <c r="E727" s="216" t="s">
        <v>1033</v>
      </c>
      <c r="F727" s="217" t="s">
        <v>1034</v>
      </c>
      <c r="G727" s="218" t="s">
        <v>161</v>
      </c>
      <c r="H727" s="219">
        <v>401.69999999999999</v>
      </c>
      <c r="I727" s="220"/>
      <c r="J727" s="221">
        <f>ROUND(I727*H727,2)</f>
        <v>0</v>
      </c>
      <c r="K727" s="217" t="s">
        <v>162</v>
      </c>
      <c r="L727" s="46"/>
      <c r="M727" s="222" t="s">
        <v>28</v>
      </c>
      <c r="N727" s="223" t="s">
        <v>45</v>
      </c>
      <c r="O727" s="86"/>
      <c r="P727" s="224">
        <f>O727*H727</f>
        <v>0</v>
      </c>
      <c r="Q727" s="224">
        <v>0</v>
      </c>
      <c r="R727" s="224">
        <f>Q727*H727</f>
        <v>0</v>
      </c>
      <c r="S727" s="224">
        <v>0.058999999999999997</v>
      </c>
      <c r="T727" s="225">
        <f>S727*H727</f>
        <v>23.700299999999999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6" t="s">
        <v>163</v>
      </c>
      <c r="AT727" s="226" t="s">
        <v>158</v>
      </c>
      <c r="AU727" s="226" t="s">
        <v>83</v>
      </c>
      <c r="AY727" s="19" t="s">
        <v>156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19" t="s">
        <v>81</v>
      </c>
      <c r="BK727" s="227">
        <f>ROUND(I727*H727,2)</f>
        <v>0</v>
      </c>
      <c r="BL727" s="19" t="s">
        <v>163</v>
      </c>
      <c r="BM727" s="226" t="s">
        <v>1035</v>
      </c>
    </row>
    <row r="728" s="2" customFormat="1">
      <c r="A728" s="40"/>
      <c r="B728" s="41"/>
      <c r="C728" s="42"/>
      <c r="D728" s="228" t="s">
        <v>165</v>
      </c>
      <c r="E728" s="42"/>
      <c r="F728" s="229" t="s">
        <v>1034</v>
      </c>
      <c r="G728" s="42"/>
      <c r="H728" s="42"/>
      <c r="I728" s="230"/>
      <c r="J728" s="42"/>
      <c r="K728" s="42"/>
      <c r="L728" s="46"/>
      <c r="M728" s="231"/>
      <c r="N728" s="232"/>
      <c r="O728" s="86"/>
      <c r="P728" s="86"/>
      <c r="Q728" s="86"/>
      <c r="R728" s="86"/>
      <c r="S728" s="86"/>
      <c r="T728" s="87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165</v>
      </c>
      <c r="AU728" s="19" t="s">
        <v>83</v>
      </c>
    </row>
    <row r="729" s="2" customFormat="1" ht="49.05" customHeight="1">
      <c r="A729" s="40"/>
      <c r="B729" s="41"/>
      <c r="C729" s="215" t="s">
        <v>1036</v>
      </c>
      <c r="D729" s="215" t="s">
        <v>158</v>
      </c>
      <c r="E729" s="216" t="s">
        <v>1037</v>
      </c>
      <c r="F729" s="217" t="s">
        <v>1038</v>
      </c>
      <c r="G729" s="218" t="s">
        <v>161</v>
      </c>
      <c r="H729" s="219">
        <v>262.35000000000002</v>
      </c>
      <c r="I729" s="220"/>
      <c r="J729" s="221">
        <f>ROUND(I729*H729,2)</f>
        <v>0</v>
      </c>
      <c r="K729" s="217" t="s">
        <v>162</v>
      </c>
      <c r="L729" s="46"/>
      <c r="M729" s="222" t="s">
        <v>28</v>
      </c>
      <c r="N729" s="223" t="s">
        <v>45</v>
      </c>
      <c r="O729" s="86"/>
      <c r="P729" s="224">
        <f>O729*H729</f>
        <v>0</v>
      </c>
      <c r="Q729" s="224">
        <v>0</v>
      </c>
      <c r="R729" s="224">
        <f>Q729*H729</f>
        <v>0</v>
      </c>
      <c r="S729" s="224">
        <v>0.19</v>
      </c>
      <c r="T729" s="225">
        <f>S729*H729</f>
        <v>49.846500000000006</v>
      </c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R729" s="226" t="s">
        <v>163</v>
      </c>
      <c r="AT729" s="226" t="s">
        <v>158</v>
      </c>
      <c r="AU729" s="226" t="s">
        <v>83</v>
      </c>
      <c r="AY729" s="19" t="s">
        <v>156</v>
      </c>
      <c r="BE729" s="227">
        <f>IF(N729="základní",J729,0)</f>
        <v>0</v>
      </c>
      <c r="BF729" s="227">
        <f>IF(N729="snížená",J729,0)</f>
        <v>0</v>
      </c>
      <c r="BG729" s="227">
        <f>IF(N729="zákl. přenesená",J729,0)</f>
        <v>0</v>
      </c>
      <c r="BH729" s="227">
        <f>IF(N729="sníž. přenesená",J729,0)</f>
        <v>0</v>
      </c>
      <c r="BI729" s="227">
        <f>IF(N729="nulová",J729,0)</f>
        <v>0</v>
      </c>
      <c r="BJ729" s="19" t="s">
        <v>81</v>
      </c>
      <c r="BK729" s="227">
        <f>ROUND(I729*H729,2)</f>
        <v>0</v>
      </c>
      <c r="BL729" s="19" t="s">
        <v>163</v>
      </c>
      <c r="BM729" s="226" t="s">
        <v>1039</v>
      </c>
    </row>
    <row r="730" s="2" customFormat="1">
      <c r="A730" s="40"/>
      <c r="B730" s="41"/>
      <c r="C730" s="42"/>
      <c r="D730" s="228" t="s">
        <v>165</v>
      </c>
      <c r="E730" s="42"/>
      <c r="F730" s="229" t="s">
        <v>1038</v>
      </c>
      <c r="G730" s="42"/>
      <c r="H730" s="42"/>
      <c r="I730" s="230"/>
      <c r="J730" s="42"/>
      <c r="K730" s="42"/>
      <c r="L730" s="46"/>
      <c r="M730" s="231"/>
      <c r="N730" s="232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165</v>
      </c>
      <c r="AU730" s="19" t="s">
        <v>83</v>
      </c>
    </row>
    <row r="731" s="13" customFormat="1">
      <c r="A731" s="13"/>
      <c r="B731" s="233"/>
      <c r="C731" s="234"/>
      <c r="D731" s="228" t="s">
        <v>170</v>
      </c>
      <c r="E731" s="235" t="s">
        <v>28</v>
      </c>
      <c r="F731" s="236" t="s">
        <v>1040</v>
      </c>
      <c r="G731" s="234"/>
      <c r="H731" s="237">
        <v>262.35000000000002</v>
      </c>
      <c r="I731" s="238"/>
      <c r="J731" s="234"/>
      <c r="K731" s="234"/>
      <c r="L731" s="239"/>
      <c r="M731" s="240"/>
      <c r="N731" s="241"/>
      <c r="O731" s="241"/>
      <c r="P731" s="241"/>
      <c r="Q731" s="241"/>
      <c r="R731" s="241"/>
      <c r="S731" s="241"/>
      <c r="T731" s="24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3" t="s">
        <v>170</v>
      </c>
      <c r="AU731" s="243" t="s">
        <v>83</v>
      </c>
      <c r="AV731" s="13" t="s">
        <v>83</v>
      </c>
      <c r="AW731" s="13" t="s">
        <v>35</v>
      </c>
      <c r="AX731" s="13" t="s">
        <v>81</v>
      </c>
      <c r="AY731" s="243" t="s">
        <v>156</v>
      </c>
    </row>
    <row r="732" s="2" customFormat="1" ht="24.15" customHeight="1">
      <c r="A732" s="40"/>
      <c r="B732" s="41"/>
      <c r="C732" s="215" t="s">
        <v>1041</v>
      </c>
      <c r="D732" s="215" t="s">
        <v>158</v>
      </c>
      <c r="E732" s="216" t="s">
        <v>1042</v>
      </c>
      <c r="F732" s="217" t="s">
        <v>1043</v>
      </c>
      <c r="G732" s="218" t="s">
        <v>168</v>
      </c>
      <c r="H732" s="219">
        <v>76.950999999999993</v>
      </c>
      <c r="I732" s="220"/>
      <c r="J732" s="221">
        <f>ROUND(I732*H732,2)</f>
        <v>0</v>
      </c>
      <c r="K732" s="217" t="s">
        <v>162</v>
      </c>
      <c r="L732" s="46"/>
      <c r="M732" s="222" t="s">
        <v>28</v>
      </c>
      <c r="N732" s="223" t="s">
        <v>45</v>
      </c>
      <c r="O732" s="86"/>
      <c r="P732" s="224">
        <f>O732*H732</f>
        <v>0</v>
      </c>
      <c r="Q732" s="224">
        <v>0</v>
      </c>
      <c r="R732" s="224">
        <f>Q732*H732</f>
        <v>0</v>
      </c>
      <c r="S732" s="224">
        <v>1.3999999999999999</v>
      </c>
      <c r="T732" s="225">
        <f>S732*H732</f>
        <v>107.73139999999998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26" t="s">
        <v>163</v>
      </c>
      <c r="AT732" s="226" t="s">
        <v>158</v>
      </c>
      <c r="AU732" s="226" t="s">
        <v>83</v>
      </c>
      <c r="AY732" s="19" t="s">
        <v>156</v>
      </c>
      <c r="BE732" s="227">
        <f>IF(N732="základní",J732,0)</f>
        <v>0</v>
      </c>
      <c r="BF732" s="227">
        <f>IF(N732="snížená",J732,0)</f>
        <v>0</v>
      </c>
      <c r="BG732" s="227">
        <f>IF(N732="zákl. přenesená",J732,0)</f>
        <v>0</v>
      </c>
      <c r="BH732" s="227">
        <f>IF(N732="sníž. přenesená",J732,0)</f>
        <v>0</v>
      </c>
      <c r="BI732" s="227">
        <f>IF(N732="nulová",J732,0)</f>
        <v>0</v>
      </c>
      <c r="BJ732" s="19" t="s">
        <v>81</v>
      </c>
      <c r="BK732" s="227">
        <f>ROUND(I732*H732,2)</f>
        <v>0</v>
      </c>
      <c r="BL732" s="19" t="s">
        <v>163</v>
      </c>
      <c r="BM732" s="226" t="s">
        <v>1044</v>
      </c>
    </row>
    <row r="733" s="2" customFormat="1">
      <c r="A733" s="40"/>
      <c r="B733" s="41"/>
      <c r="C733" s="42"/>
      <c r="D733" s="228" t="s">
        <v>165</v>
      </c>
      <c r="E733" s="42"/>
      <c r="F733" s="229" t="s">
        <v>1043</v>
      </c>
      <c r="G733" s="42"/>
      <c r="H733" s="42"/>
      <c r="I733" s="230"/>
      <c r="J733" s="42"/>
      <c r="K733" s="42"/>
      <c r="L733" s="46"/>
      <c r="M733" s="231"/>
      <c r="N733" s="232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165</v>
      </c>
      <c r="AU733" s="19" t="s">
        <v>83</v>
      </c>
    </row>
    <row r="734" s="13" customFormat="1">
      <c r="A734" s="13"/>
      <c r="B734" s="233"/>
      <c r="C734" s="234"/>
      <c r="D734" s="228" t="s">
        <v>170</v>
      </c>
      <c r="E734" s="235" t="s">
        <v>28</v>
      </c>
      <c r="F734" s="236" t="s">
        <v>1045</v>
      </c>
      <c r="G734" s="234"/>
      <c r="H734" s="237">
        <v>76.950999999999993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170</v>
      </c>
      <c r="AU734" s="243" t="s">
        <v>83</v>
      </c>
      <c r="AV734" s="13" t="s">
        <v>83</v>
      </c>
      <c r="AW734" s="13" t="s">
        <v>35</v>
      </c>
      <c r="AX734" s="13" t="s">
        <v>81</v>
      </c>
      <c r="AY734" s="243" t="s">
        <v>156</v>
      </c>
    </row>
    <row r="735" s="2" customFormat="1" ht="24.15" customHeight="1">
      <c r="A735" s="40"/>
      <c r="B735" s="41"/>
      <c r="C735" s="215" t="s">
        <v>1046</v>
      </c>
      <c r="D735" s="215" t="s">
        <v>158</v>
      </c>
      <c r="E735" s="216" t="s">
        <v>1047</v>
      </c>
      <c r="F735" s="217" t="s">
        <v>1048</v>
      </c>
      <c r="G735" s="218" t="s">
        <v>168</v>
      </c>
      <c r="H735" s="219">
        <v>236.64400000000001</v>
      </c>
      <c r="I735" s="220"/>
      <c r="J735" s="221">
        <f>ROUND(I735*H735,2)</f>
        <v>0</v>
      </c>
      <c r="K735" s="217" t="s">
        <v>162</v>
      </c>
      <c r="L735" s="46"/>
      <c r="M735" s="222" t="s">
        <v>28</v>
      </c>
      <c r="N735" s="223" t="s">
        <v>45</v>
      </c>
      <c r="O735" s="86"/>
      <c r="P735" s="224">
        <f>O735*H735</f>
        <v>0</v>
      </c>
      <c r="Q735" s="224">
        <v>0</v>
      </c>
      <c r="R735" s="224">
        <f>Q735*H735</f>
        <v>0</v>
      </c>
      <c r="S735" s="224">
        <v>1.3999999999999999</v>
      </c>
      <c r="T735" s="225">
        <f>S735*H735</f>
        <v>331.30160000000001</v>
      </c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R735" s="226" t="s">
        <v>163</v>
      </c>
      <c r="AT735" s="226" t="s">
        <v>158</v>
      </c>
      <c r="AU735" s="226" t="s">
        <v>83</v>
      </c>
      <c r="AY735" s="19" t="s">
        <v>156</v>
      </c>
      <c r="BE735" s="227">
        <f>IF(N735="základní",J735,0)</f>
        <v>0</v>
      </c>
      <c r="BF735" s="227">
        <f>IF(N735="snížená",J735,0)</f>
        <v>0</v>
      </c>
      <c r="BG735" s="227">
        <f>IF(N735="zákl. přenesená",J735,0)</f>
        <v>0</v>
      </c>
      <c r="BH735" s="227">
        <f>IF(N735="sníž. přenesená",J735,0)</f>
        <v>0</v>
      </c>
      <c r="BI735" s="227">
        <f>IF(N735="nulová",J735,0)</f>
        <v>0</v>
      </c>
      <c r="BJ735" s="19" t="s">
        <v>81</v>
      </c>
      <c r="BK735" s="227">
        <f>ROUND(I735*H735,2)</f>
        <v>0</v>
      </c>
      <c r="BL735" s="19" t="s">
        <v>163</v>
      </c>
      <c r="BM735" s="226" t="s">
        <v>1049</v>
      </c>
    </row>
    <row r="736" s="2" customFormat="1">
      <c r="A736" s="40"/>
      <c r="B736" s="41"/>
      <c r="C736" s="42"/>
      <c r="D736" s="228" t="s">
        <v>165</v>
      </c>
      <c r="E736" s="42"/>
      <c r="F736" s="229" t="s">
        <v>1048</v>
      </c>
      <c r="G736" s="42"/>
      <c r="H736" s="42"/>
      <c r="I736" s="230"/>
      <c r="J736" s="42"/>
      <c r="K736" s="42"/>
      <c r="L736" s="46"/>
      <c r="M736" s="231"/>
      <c r="N736" s="232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165</v>
      </c>
      <c r="AU736" s="19" t="s">
        <v>83</v>
      </c>
    </row>
    <row r="737" s="13" customFormat="1">
      <c r="A737" s="13"/>
      <c r="B737" s="233"/>
      <c r="C737" s="234"/>
      <c r="D737" s="228" t="s">
        <v>170</v>
      </c>
      <c r="E737" s="235" t="s">
        <v>28</v>
      </c>
      <c r="F737" s="236" t="s">
        <v>1050</v>
      </c>
      <c r="G737" s="234"/>
      <c r="H737" s="237">
        <v>236.64400000000001</v>
      </c>
      <c r="I737" s="238"/>
      <c r="J737" s="234"/>
      <c r="K737" s="234"/>
      <c r="L737" s="239"/>
      <c r="M737" s="240"/>
      <c r="N737" s="241"/>
      <c r="O737" s="241"/>
      <c r="P737" s="241"/>
      <c r="Q737" s="241"/>
      <c r="R737" s="241"/>
      <c r="S737" s="241"/>
      <c r="T737" s="24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3" t="s">
        <v>170</v>
      </c>
      <c r="AU737" s="243" t="s">
        <v>83</v>
      </c>
      <c r="AV737" s="13" t="s">
        <v>83</v>
      </c>
      <c r="AW737" s="13" t="s">
        <v>35</v>
      </c>
      <c r="AX737" s="13" t="s">
        <v>81</v>
      </c>
      <c r="AY737" s="243" t="s">
        <v>156</v>
      </c>
    </row>
    <row r="738" s="2" customFormat="1" ht="24.15" customHeight="1">
      <c r="A738" s="40"/>
      <c r="B738" s="41"/>
      <c r="C738" s="215" t="s">
        <v>1051</v>
      </c>
      <c r="D738" s="215" t="s">
        <v>158</v>
      </c>
      <c r="E738" s="216" t="s">
        <v>1052</v>
      </c>
      <c r="F738" s="217" t="s">
        <v>1053</v>
      </c>
      <c r="G738" s="218" t="s">
        <v>168</v>
      </c>
      <c r="H738" s="219">
        <v>61.597999999999999</v>
      </c>
      <c r="I738" s="220"/>
      <c r="J738" s="221">
        <f>ROUND(I738*H738,2)</f>
        <v>0</v>
      </c>
      <c r="K738" s="217" t="s">
        <v>162</v>
      </c>
      <c r="L738" s="46"/>
      <c r="M738" s="222" t="s">
        <v>28</v>
      </c>
      <c r="N738" s="223" t="s">
        <v>45</v>
      </c>
      <c r="O738" s="86"/>
      <c r="P738" s="224">
        <f>O738*H738</f>
        <v>0</v>
      </c>
      <c r="Q738" s="224">
        <v>0</v>
      </c>
      <c r="R738" s="224">
        <f>Q738*H738</f>
        <v>0</v>
      </c>
      <c r="S738" s="224">
        <v>1.3999999999999999</v>
      </c>
      <c r="T738" s="225">
        <f>S738*H738</f>
        <v>86.237199999999987</v>
      </c>
      <c r="U738" s="40"/>
      <c r="V738" s="40"/>
      <c r="W738" s="40"/>
      <c r="X738" s="40"/>
      <c r="Y738" s="40"/>
      <c r="Z738" s="40"/>
      <c r="AA738" s="40"/>
      <c r="AB738" s="40"/>
      <c r="AC738" s="40"/>
      <c r="AD738" s="40"/>
      <c r="AE738" s="40"/>
      <c r="AR738" s="226" t="s">
        <v>163</v>
      </c>
      <c r="AT738" s="226" t="s">
        <v>158</v>
      </c>
      <c r="AU738" s="226" t="s">
        <v>83</v>
      </c>
      <c r="AY738" s="19" t="s">
        <v>156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19" t="s">
        <v>81</v>
      </c>
      <c r="BK738" s="227">
        <f>ROUND(I738*H738,2)</f>
        <v>0</v>
      </c>
      <c r="BL738" s="19" t="s">
        <v>163</v>
      </c>
      <c r="BM738" s="226" t="s">
        <v>1054</v>
      </c>
    </row>
    <row r="739" s="2" customFormat="1">
      <c r="A739" s="40"/>
      <c r="B739" s="41"/>
      <c r="C739" s="42"/>
      <c r="D739" s="228" t="s">
        <v>165</v>
      </c>
      <c r="E739" s="42"/>
      <c r="F739" s="229" t="s">
        <v>1053</v>
      </c>
      <c r="G739" s="42"/>
      <c r="H739" s="42"/>
      <c r="I739" s="230"/>
      <c r="J739" s="42"/>
      <c r="K739" s="42"/>
      <c r="L739" s="46"/>
      <c r="M739" s="231"/>
      <c r="N739" s="232"/>
      <c r="O739" s="86"/>
      <c r="P739" s="86"/>
      <c r="Q739" s="86"/>
      <c r="R739" s="86"/>
      <c r="S739" s="86"/>
      <c r="T739" s="87"/>
      <c r="U739" s="40"/>
      <c r="V739" s="40"/>
      <c r="W739" s="40"/>
      <c r="X739" s="40"/>
      <c r="Y739" s="40"/>
      <c r="Z739" s="40"/>
      <c r="AA739" s="40"/>
      <c r="AB739" s="40"/>
      <c r="AC739" s="40"/>
      <c r="AD739" s="40"/>
      <c r="AE739" s="40"/>
      <c r="AT739" s="19" t="s">
        <v>165</v>
      </c>
      <c r="AU739" s="19" t="s">
        <v>83</v>
      </c>
    </row>
    <row r="740" s="13" customFormat="1">
      <c r="A740" s="13"/>
      <c r="B740" s="233"/>
      <c r="C740" s="234"/>
      <c r="D740" s="228" t="s">
        <v>170</v>
      </c>
      <c r="E740" s="235" t="s">
        <v>28</v>
      </c>
      <c r="F740" s="236" t="s">
        <v>1055</v>
      </c>
      <c r="G740" s="234"/>
      <c r="H740" s="237">
        <v>61.597999999999999</v>
      </c>
      <c r="I740" s="238"/>
      <c r="J740" s="234"/>
      <c r="K740" s="234"/>
      <c r="L740" s="239"/>
      <c r="M740" s="240"/>
      <c r="N740" s="241"/>
      <c r="O740" s="241"/>
      <c r="P740" s="241"/>
      <c r="Q740" s="241"/>
      <c r="R740" s="241"/>
      <c r="S740" s="241"/>
      <c r="T740" s="242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3" t="s">
        <v>170</v>
      </c>
      <c r="AU740" s="243" t="s">
        <v>83</v>
      </c>
      <c r="AV740" s="13" t="s">
        <v>83</v>
      </c>
      <c r="AW740" s="13" t="s">
        <v>35</v>
      </c>
      <c r="AX740" s="13" t="s">
        <v>81</v>
      </c>
      <c r="AY740" s="243" t="s">
        <v>156</v>
      </c>
    </row>
    <row r="741" s="2" customFormat="1" ht="49.05" customHeight="1">
      <c r="A741" s="40"/>
      <c r="B741" s="41"/>
      <c r="C741" s="215" t="s">
        <v>1056</v>
      </c>
      <c r="D741" s="215" t="s">
        <v>158</v>
      </c>
      <c r="E741" s="216" t="s">
        <v>1057</v>
      </c>
      <c r="F741" s="217" t="s">
        <v>1058</v>
      </c>
      <c r="G741" s="218" t="s">
        <v>161</v>
      </c>
      <c r="H741" s="219">
        <v>161</v>
      </c>
      <c r="I741" s="220"/>
      <c r="J741" s="221">
        <f>ROUND(I741*H741,2)</f>
        <v>0</v>
      </c>
      <c r="K741" s="217" t="s">
        <v>162</v>
      </c>
      <c r="L741" s="46"/>
      <c r="M741" s="222" t="s">
        <v>28</v>
      </c>
      <c r="N741" s="223" t="s">
        <v>45</v>
      </c>
      <c r="O741" s="86"/>
      <c r="P741" s="224">
        <f>O741*H741</f>
        <v>0</v>
      </c>
      <c r="Q741" s="224">
        <v>0</v>
      </c>
      <c r="R741" s="224">
        <f>Q741*H741</f>
        <v>0</v>
      </c>
      <c r="S741" s="224">
        <v>0.055</v>
      </c>
      <c r="T741" s="225">
        <f>S741*H741</f>
        <v>8.8550000000000004</v>
      </c>
      <c r="U741" s="40"/>
      <c r="V741" s="40"/>
      <c r="W741" s="40"/>
      <c r="X741" s="40"/>
      <c r="Y741" s="40"/>
      <c r="Z741" s="40"/>
      <c r="AA741" s="40"/>
      <c r="AB741" s="40"/>
      <c r="AC741" s="40"/>
      <c r="AD741" s="40"/>
      <c r="AE741" s="40"/>
      <c r="AR741" s="226" t="s">
        <v>163</v>
      </c>
      <c r="AT741" s="226" t="s">
        <v>158</v>
      </c>
      <c r="AU741" s="226" t="s">
        <v>83</v>
      </c>
      <c r="AY741" s="19" t="s">
        <v>156</v>
      </c>
      <c r="BE741" s="227">
        <f>IF(N741="základní",J741,0)</f>
        <v>0</v>
      </c>
      <c r="BF741" s="227">
        <f>IF(N741="snížená",J741,0)</f>
        <v>0</v>
      </c>
      <c r="BG741" s="227">
        <f>IF(N741="zákl. přenesená",J741,0)</f>
        <v>0</v>
      </c>
      <c r="BH741" s="227">
        <f>IF(N741="sníž. přenesená",J741,0)</f>
        <v>0</v>
      </c>
      <c r="BI741" s="227">
        <f>IF(N741="nulová",J741,0)</f>
        <v>0</v>
      </c>
      <c r="BJ741" s="19" t="s">
        <v>81</v>
      </c>
      <c r="BK741" s="227">
        <f>ROUND(I741*H741,2)</f>
        <v>0</v>
      </c>
      <c r="BL741" s="19" t="s">
        <v>163</v>
      </c>
      <c r="BM741" s="226" t="s">
        <v>1059</v>
      </c>
    </row>
    <row r="742" s="2" customFormat="1">
      <c r="A742" s="40"/>
      <c r="B742" s="41"/>
      <c r="C742" s="42"/>
      <c r="D742" s="228" t="s">
        <v>165</v>
      </c>
      <c r="E742" s="42"/>
      <c r="F742" s="229" t="s">
        <v>1058</v>
      </c>
      <c r="G742" s="42"/>
      <c r="H742" s="42"/>
      <c r="I742" s="230"/>
      <c r="J742" s="42"/>
      <c r="K742" s="42"/>
      <c r="L742" s="46"/>
      <c r="M742" s="231"/>
      <c r="N742" s="232"/>
      <c r="O742" s="86"/>
      <c r="P742" s="86"/>
      <c r="Q742" s="86"/>
      <c r="R742" s="86"/>
      <c r="S742" s="86"/>
      <c r="T742" s="87"/>
      <c r="U742" s="40"/>
      <c r="V742" s="40"/>
      <c r="W742" s="40"/>
      <c r="X742" s="40"/>
      <c r="Y742" s="40"/>
      <c r="Z742" s="40"/>
      <c r="AA742" s="40"/>
      <c r="AB742" s="40"/>
      <c r="AC742" s="40"/>
      <c r="AD742" s="40"/>
      <c r="AE742" s="40"/>
      <c r="AT742" s="19" t="s">
        <v>165</v>
      </c>
      <c r="AU742" s="19" t="s">
        <v>83</v>
      </c>
    </row>
    <row r="743" s="2" customFormat="1" ht="14.4" customHeight="1">
      <c r="A743" s="40"/>
      <c r="B743" s="41"/>
      <c r="C743" s="215" t="s">
        <v>1060</v>
      </c>
      <c r="D743" s="215" t="s">
        <v>158</v>
      </c>
      <c r="E743" s="216" t="s">
        <v>1061</v>
      </c>
      <c r="F743" s="217" t="s">
        <v>1062</v>
      </c>
      <c r="G743" s="218" t="s">
        <v>289</v>
      </c>
      <c r="H743" s="219">
        <v>16</v>
      </c>
      <c r="I743" s="220"/>
      <c r="J743" s="221">
        <f>ROUND(I743*H743,2)</f>
        <v>0</v>
      </c>
      <c r="K743" s="217" t="s">
        <v>174</v>
      </c>
      <c r="L743" s="46"/>
      <c r="M743" s="222" t="s">
        <v>28</v>
      </c>
      <c r="N743" s="223" t="s">
        <v>45</v>
      </c>
      <c r="O743" s="86"/>
      <c r="P743" s="224">
        <f>O743*H743</f>
        <v>0</v>
      </c>
      <c r="Q743" s="224">
        <v>0</v>
      </c>
      <c r="R743" s="224">
        <f>Q743*H743</f>
        <v>0</v>
      </c>
      <c r="S743" s="224">
        <v>0.063</v>
      </c>
      <c r="T743" s="225">
        <f>S743*H743</f>
        <v>1.008</v>
      </c>
      <c r="U743" s="40"/>
      <c r="V743" s="40"/>
      <c r="W743" s="40"/>
      <c r="X743" s="40"/>
      <c r="Y743" s="40"/>
      <c r="Z743" s="40"/>
      <c r="AA743" s="40"/>
      <c r="AB743" s="40"/>
      <c r="AC743" s="40"/>
      <c r="AD743" s="40"/>
      <c r="AE743" s="40"/>
      <c r="AR743" s="226" t="s">
        <v>163</v>
      </c>
      <c r="AT743" s="226" t="s">
        <v>158</v>
      </c>
      <c r="AU743" s="226" t="s">
        <v>83</v>
      </c>
      <c r="AY743" s="19" t="s">
        <v>156</v>
      </c>
      <c r="BE743" s="227">
        <f>IF(N743="základní",J743,0)</f>
        <v>0</v>
      </c>
      <c r="BF743" s="227">
        <f>IF(N743="snížená",J743,0)</f>
        <v>0</v>
      </c>
      <c r="BG743" s="227">
        <f>IF(N743="zákl. přenesená",J743,0)</f>
        <v>0</v>
      </c>
      <c r="BH743" s="227">
        <f>IF(N743="sníž. přenesená",J743,0)</f>
        <v>0</v>
      </c>
      <c r="BI743" s="227">
        <f>IF(N743="nulová",J743,0)</f>
        <v>0</v>
      </c>
      <c r="BJ743" s="19" t="s">
        <v>81</v>
      </c>
      <c r="BK743" s="227">
        <f>ROUND(I743*H743,2)</f>
        <v>0</v>
      </c>
      <c r="BL743" s="19" t="s">
        <v>163</v>
      </c>
      <c r="BM743" s="226" t="s">
        <v>1063</v>
      </c>
    </row>
    <row r="744" s="2" customFormat="1">
      <c r="A744" s="40"/>
      <c r="B744" s="41"/>
      <c r="C744" s="42"/>
      <c r="D744" s="228" t="s">
        <v>165</v>
      </c>
      <c r="E744" s="42"/>
      <c r="F744" s="229" t="s">
        <v>1062</v>
      </c>
      <c r="G744" s="42"/>
      <c r="H744" s="42"/>
      <c r="I744" s="230"/>
      <c r="J744" s="42"/>
      <c r="K744" s="42"/>
      <c r="L744" s="46"/>
      <c r="M744" s="231"/>
      <c r="N744" s="232"/>
      <c r="O744" s="86"/>
      <c r="P744" s="86"/>
      <c r="Q744" s="86"/>
      <c r="R744" s="86"/>
      <c r="S744" s="86"/>
      <c r="T744" s="87"/>
      <c r="U744" s="40"/>
      <c r="V744" s="40"/>
      <c r="W744" s="40"/>
      <c r="X744" s="40"/>
      <c r="Y744" s="40"/>
      <c r="Z744" s="40"/>
      <c r="AA744" s="40"/>
      <c r="AB744" s="40"/>
      <c r="AC744" s="40"/>
      <c r="AD744" s="40"/>
      <c r="AE744" s="40"/>
      <c r="AT744" s="19" t="s">
        <v>165</v>
      </c>
      <c r="AU744" s="19" t="s">
        <v>83</v>
      </c>
    </row>
    <row r="745" s="13" customFormat="1">
      <c r="A745" s="13"/>
      <c r="B745" s="233"/>
      <c r="C745" s="234"/>
      <c r="D745" s="228" t="s">
        <v>170</v>
      </c>
      <c r="E745" s="235" t="s">
        <v>28</v>
      </c>
      <c r="F745" s="236" t="s">
        <v>1064</v>
      </c>
      <c r="G745" s="234"/>
      <c r="H745" s="237">
        <v>16</v>
      </c>
      <c r="I745" s="238"/>
      <c r="J745" s="234"/>
      <c r="K745" s="234"/>
      <c r="L745" s="239"/>
      <c r="M745" s="240"/>
      <c r="N745" s="241"/>
      <c r="O745" s="241"/>
      <c r="P745" s="241"/>
      <c r="Q745" s="241"/>
      <c r="R745" s="241"/>
      <c r="S745" s="241"/>
      <c r="T745" s="242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43" t="s">
        <v>170</v>
      </c>
      <c r="AU745" s="243" t="s">
        <v>83</v>
      </c>
      <c r="AV745" s="13" t="s">
        <v>83</v>
      </c>
      <c r="AW745" s="13" t="s">
        <v>35</v>
      </c>
      <c r="AX745" s="13" t="s">
        <v>81</v>
      </c>
      <c r="AY745" s="243" t="s">
        <v>156</v>
      </c>
    </row>
    <row r="746" s="2" customFormat="1" ht="49.05" customHeight="1">
      <c r="A746" s="40"/>
      <c r="B746" s="41"/>
      <c r="C746" s="215" t="s">
        <v>1065</v>
      </c>
      <c r="D746" s="215" t="s">
        <v>158</v>
      </c>
      <c r="E746" s="216" t="s">
        <v>1066</v>
      </c>
      <c r="F746" s="217" t="s">
        <v>1067</v>
      </c>
      <c r="G746" s="218" t="s">
        <v>257</v>
      </c>
      <c r="H746" s="219">
        <v>7</v>
      </c>
      <c r="I746" s="220"/>
      <c r="J746" s="221">
        <f>ROUND(I746*H746,2)</f>
        <v>0</v>
      </c>
      <c r="K746" s="217" t="s">
        <v>162</v>
      </c>
      <c r="L746" s="46"/>
      <c r="M746" s="222" t="s">
        <v>28</v>
      </c>
      <c r="N746" s="223" t="s">
        <v>45</v>
      </c>
      <c r="O746" s="86"/>
      <c r="P746" s="224">
        <f>O746*H746</f>
        <v>0</v>
      </c>
      <c r="Q746" s="224">
        <v>0</v>
      </c>
      <c r="R746" s="224">
        <f>Q746*H746</f>
        <v>0</v>
      </c>
      <c r="S746" s="224">
        <v>0.002</v>
      </c>
      <c r="T746" s="225">
        <f>S746*H746</f>
        <v>0.014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26" t="s">
        <v>163</v>
      </c>
      <c r="AT746" s="226" t="s">
        <v>158</v>
      </c>
      <c r="AU746" s="226" t="s">
        <v>83</v>
      </c>
      <c r="AY746" s="19" t="s">
        <v>156</v>
      </c>
      <c r="BE746" s="227">
        <f>IF(N746="základní",J746,0)</f>
        <v>0</v>
      </c>
      <c r="BF746" s="227">
        <f>IF(N746="snížená",J746,0)</f>
        <v>0</v>
      </c>
      <c r="BG746" s="227">
        <f>IF(N746="zákl. přenesená",J746,0)</f>
        <v>0</v>
      </c>
      <c r="BH746" s="227">
        <f>IF(N746="sníž. přenesená",J746,0)</f>
        <v>0</v>
      </c>
      <c r="BI746" s="227">
        <f>IF(N746="nulová",J746,0)</f>
        <v>0</v>
      </c>
      <c r="BJ746" s="19" t="s">
        <v>81</v>
      </c>
      <c r="BK746" s="227">
        <f>ROUND(I746*H746,2)</f>
        <v>0</v>
      </c>
      <c r="BL746" s="19" t="s">
        <v>163</v>
      </c>
      <c r="BM746" s="226" t="s">
        <v>1068</v>
      </c>
    </row>
    <row r="747" s="2" customFormat="1">
      <c r="A747" s="40"/>
      <c r="B747" s="41"/>
      <c r="C747" s="42"/>
      <c r="D747" s="228" t="s">
        <v>165</v>
      </c>
      <c r="E747" s="42"/>
      <c r="F747" s="229" t="s">
        <v>1067</v>
      </c>
      <c r="G747" s="42"/>
      <c r="H747" s="42"/>
      <c r="I747" s="230"/>
      <c r="J747" s="42"/>
      <c r="K747" s="42"/>
      <c r="L747" s="46"/>
      <c r="M747" s="231"/>
      <c r="N747" s="232"/>
      <c r="O747" s="86"/>
      <c r="P747" s="86"/>
      <c r="Q747" s="86"/>
      <c r="R747" s="86"/>
      <c r="S747" s="86"/>
      <c r="T747" s="87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165</v>
      </c>
      <c r="AU747" s="19" t="s">
        <v>83</v>
      </c>
    </row>
    <row r="748" s="13" customFormat="1">
      <c r="A748" s="13"/>
      <c r="B748" s="233"/>
      <c r="C748" s="234"/>
      <c r="D748" s="228" t="s">
        <v>170</v>
      </c>
      <c r="E748" s="235" t="s">
        <v>28</v>
      </c>
      <c r="F748" s="236" t="s">
        <v>1069</v>
      </c>
      <c r="G748" s="234"/>
      <c r="H748" s="237">
        <v>7</v>
      </c>
      <c r="I748" s="238"/>
      <c r="J748" s="234"/>
      <c r="K748" s="234"/>
      <c r="L748" s="239"/>
      <c r="M748" s="240"/>
      <c r="N748" s="241"/>
      <c r="O748" s="241"/>
      <c r="P748" s="241"/>
      <c r="Q748" s="241"/>
      <c r="R748" s="241"/>
      <c r="S748" s="241"/>
      <c r="T748" s="242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3" t="s">
        <v>170</v>
      </c>
      <c r="AU748" s="243" t="s">
        <v>83</v>
      </c>
      <c r="AV748" s="13" t="s">
        <v>83</v>
      </c>
      <c r="AW748" s="13" t="s">
        <v>35</v>
      </c>
      <c r="AX748" s="13" t="s">
        <v>81</v>
      </c>
      <c r="AY748" s="243" t="s">
        <v>156</v>
      </c>
    </row>
    <row r="749" s="2" customFormat="1" ht="49.05" customHeight="1">
      <c r="A749" s="40"/>
      <c r="B749" s="41"/>
      <c r="C749" s="215" t="s">
        <v>1070</v>
      </c>
      <c r="D749" s="215" t="s">
        <v>158</v>
      </c>
      <c r="E749" s="216" t="s">
        <v>1071</v>
      </c>
      <c r="F749" s="217" t="s">
        <v>1072</v>
      </c>
      <c r="G749" s="218" t="s">
        <v>257</v>
      </c>
      <c r="H749" s="219">
        <v>26</v>
      </c>
      <c r="I749" s="220"/>
      <c r="J749" s="221">
        <f>ROUND(I749*H749,2)</f>
        <v>0</v>
      </c>
      <c r="K749" s="217" t="s">
        <v>162</v>
      </c>
      <c r="L749" s="46"/>
      <c r="M749" s="222" t="s">
        <v>28</v>
      </c>
      <c r="N749" s="223" t="s">
        <v>45</v>
      </c>
      <c r="O749" s="86"/>
      <c r="P749" s="224">
        <f>O749*H749</f>
        <v>0</v>
      </c>
      <c r="Q749" s="224">
        <v>0</v>
      </c>
      <c r="R749" s="224">
        <f>Q749*H749</f>
        <v>0</v>
      </c>
      <c r="S749" s="224">
        <v>0.0080000000000000002</v>
      </c>
      <c r="T749" s="225">
        <f>S749*H749</f>
        <v>0.20800000000000002</v>
      </c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R749" s="226" t="s">
        <v>163</v>
      </c>
      <c r="AT749" s="226" t="s">
        <v>158</v>
      </c>
      <c r="AU749" s="226" t="s">
        <v>83</v>
      </c>
      <c r="AY749" s="19" t="s">
        <v>156</v>
      </c>
      <c r="BE749" s="227">
        <f>IF(N749="základní",J749,0)</f>
        <v>0</v>
      </c>
      <c r="BF749" s="227">
        <f>IF(N749="snížená",J749,0)</f>
        <v>0</v>
      </c>
      <c r="BG749" s="227">
        <f>IF(N749="zákl. přenesená",J749,0)</f>
        <v>0</v>
      </c>
      <c r="BH749" s="227">
        <f>IF(N749="sníž. přenesená",J749,0)</f>
        <v>0</v>
      </c>
      <c r="BI749" s="227">
        <f>IF(N749="nulová",J749,0)</f>
        <v>0</v>
      </c>
      <c r="BJ749" s="19" t="s">
        <v>81</v>
      </c>
      <c r="BK749" s="227">
        <f>ROUND(I749*H749,2)</f>
        <v>0</v>
      </c>
      <c r="BL749" s="19" t="s">
        <v>163</v>
      </c>
      <c r="BM749" s="226" t="s">
        <v>1073</v>
      </c>
    </row>
    <row r="750" s="2" customFormat="1">
      <c r="A750" s="40"/>
      <c r="B750" s="41"/>
      <c r="C750" s="42"/>
      <c r="D750" s="228" t="s">
        <v>165</v>
      </c>
      <c r="E750" s="42"/>
      <c r="F750" s="229" t="s">
        <v>1072</v>
      </c>
      <c r="G750" s="42"/>
      <c r="H750" s="42"/>
      <c r="I750" s="230"/>
      <c r="J750" s="42"/>
      <c r="K750" s="42"/>
      <c r="L750" s="46"/>
      <c r="M750" s="231"/>
      <c r="N750" s="232"/>
      <c r="O750" s="86"/>
      <c r="P750" s="86"/>
      <c r="Q750" s="86"/>
      <c r="R750" s="86"/>
      <c r="S750" s="86"/>
      <c r="T750" s="87"/>
      <c r="U750" s="40"/>
      <c r="V750" s="40"/>
      <c r="W750" s="40"/>
      <c r="X750" s="40"/>
      <c r="Y750" s="40"/>
      <c r="Z750" s="40"/>
      <c r="AA750" s="40"/>
      <c r="AB750" s="40"/>
      <c r="AC750" s="40"/>
      <c r="AD750" s="40"/>
      <c r="AE750" s="40"/>
      <c r="AT750" s="19" t="s">
        <v>165</v>
      </c>
      <c r="AU750" s="19" t="s">
        <v>83</v>
      </c>
    </row>
    <row r="751" s="13" customFormat="1">
      <c r="A751" s="13"/>
      <c r="B751" s="233"/>
      <c r="C751" s="234"/>
      <c r="D751" s="228" t="s">
        <v>170</v>
      </c>
      <c r="E751" s="235" t="s">
        <v>28</v>
      </c>
      <c r="F751" s="236" t="s">
        <v>1074</v>
      </c>
      <c r="G751" s="234"/>
      <c r="H751" s="237">
        <v>26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170</v>
      </c>
      <c r="AU751" s="243" t="s">
        <v>83</v>
      </c>
      <c r="AV751" s="13" t="s">
        <v>83</v>
      </c>
      <c r="AW751" s="13" t="s">
        <v>35</v>
      </c>
      <c r="AX751" s="13" t="s">
        <v>81</v>
      </c>
      <c r="AY751" s="243" t="s">
        <v>156</v>
      </c>
    </row>
    <row r="752" s="2" customFormat="1" ht="49.05" customHeight="1">
      <c r="A752" s="40"/>
      <c r="B752" s="41"/>
      <c r="C752" s="215" t="s">
        <v>1075</v>
      </c>
      <c r="D752" s="215" t="s">
        <v>158</v>
      </c>
      <c r="E752" s="216" t="s">
        <v>1076</v>
      </c>
      <c r="F752" s="217" t="s">
        <v>1077</v>
      </c>
      <c r="G752" s="218" t="s">
        <v>257</v>
      </c>
      <c r="H752" s="219">
        <v>223</v>
      </c>
      <c r="I752" s="220"/>
      <c r="J752" s="221">
        <f>ROUND(I752*H752,2)</f>
        <v>0</v>
      </c>
      <c r="K752" s="217" t="s">
        <v>162</v>
      </c>
      <c r="L752" s="46"/>
      <c r="M752" s="222" t="s">
        <v>28</v>
      </c>
      <c r="N752" s="223" t="s">
        <v>45</v>
      </c>
      <c r="O752" s="86"/>
      <c r="P752" s="224">
        <f>O752*H752</f>
        <v>0</v>
      </c>
      <c r="Q752" s="224">
        <v>0</v>
      </c>
      <c r="R752" s="224">
        <f>Q752*H752</f>
        <v>0</v>
      </c>
      <c r="S752" s="224">
        <v>0.012</v>
      </c>
      <c r="T752" s="225">
        <f>S752*H752</f>
        <v>2.6760000000000002</v>
      </c>
      <c r="U752" s="40"/>
      <c r="V752" s="40"/>
      <c r="W752" s="40"/>
      <c r="X752" s="40"/>
      <c r="Y752" s="40"/>
      <c r="Z752" s="40"/>
      <c r="AA752" s="40"/>
      <c r="AB752" s="40"/>
      <c r="AC752" s="40"/>
      <c r="AD752" s="40"/>
      <c r="AE752" s="40"/>
      <c r="AR752" s="226" t="s">
        <v>163</v>
      </c>
      <c r="AT752" s="226" t="s">
        <v>158</v>
      </c>
      <c r="AU752" s="226" t="s">
        <v>83</v>
      </c>
      <c r="AY752" s="19" t="s">
        <v>156</v>
      </c>
      <c r="BE752" s="227">
        <f>IF(N752="základní",J752,0)</f>
        <v>0</v>
      </c>
      <c r="BF752" s="227">
        <f>IF(N752="snížená",J752,0)</f>
        <v>0</v>
      </c>
      <c r="BG752" s="227">
        <f>IF(N752="zákl. přenesená",J752,0)</f>
        <v>0</v>
      </c>
      <c r="BH752" s="227">
        <f>IF(N752="sníž. přenesená",J752,0)</f>
        <v>0</v>
      </c>
      <c r="BI752" s="227">
        <f>IF(N752="nulová",J752,0)</f>
        <v>0</v>
      </c>
      <c r="BJ752" s="19" t="s">
        <v>81</v>
      </c>
      <c r="BK752" s="227">
        <f>ROUND(I752*H752,2)</f>
        <v>0</v>
      </c>
      <c r="BL752" s="19" t="s">
        <v>163</v>
      </c>
      <c r="BM752" s="226" t="s">
        <v>1078</v>
      </c>
    </row>
    <row r="753" s="2" customFormat="1">
      <c r="A753" s="40"/>
      <c r="B753" s="41"/>
      <c r="C753" s="42"/>
      <c r="D753" s="228" t="s">
        <v>165</v>
      </c>
      <c r="E753" s="42"/>
      <c r="F753" s="229" t="s">
        <v>1077</v>
      </c>
      <c r="G753" s="42"/>
      <c r="H753" s="42"/>
      <c r="I753" s="230"/>
      <c r="J753" s="42"/>
      <c r="K753" s="42"/>
      <c r="L753" s="46"/>
      <c r="M753" s="231"/>
      <c r="N753" s="232"/>
      <c r="O753" s="86"/>
      <c r="P753" s="86"/>
      <c r="Q753" s="86"/>
      <c r="R753" s="86"/>
      <c r="S753" s="86"/>
      <c r="T753" s="87"/>
      <c r="U753" s="40"/>
      <c r="V753" s="40"/>
      <c r="W753" s="40"/>
      <c r="X753" s="40"/>
      <c r="Y753" s="40"/>
      <c r="Z753" s="40"/>
      <c r="AA753" s="40"/>
      <c r="AB753" s="40"/>
      <c r="AC753" s="40"/>
      <c r="AD753" s="40"/>
      <c r="AE753" s="40"/>
      <c r="AT753" s="19" t="s">
        <v>165</v>
      </c>
      <c r="AU753" s="19" t="s">
        <v>83</v>
      </c>
    </row>
    <row r="754" s="13" customFormat="1">
      <c r="A754" s="13"/>
      <c r="B754" s="233"/>
      <c r="C754" s="234"/>
      <c r="D754" s="228" t="s">
        <v>170</v>
      </c>
      <c r="E754" s="235" t="s">
        <v>28</v>
      </c>
      <c r="F754" s="236" t="s">
        <v>1079</v>
      </c>
      <c r="G754" s="234"/>
      <c r="H754" s="237">
        <v>100</v>
      </c>
      <c r="I754" s="238"/>
      <c r="J754" s="234"/>
      <c r="K754" s="234"/>
      <c r="L754" s="239"/>
      <c r="M754" s="240"/>
      <c r="N754" s="241"/>
      <c r="O754" s="241"/>
      <c r="P754" s="241"/>
      <c r="Q754" s="241"/>
      <c r="R754" s="241"/>
      <c r="S754" s="241"/>
      <c r="T754" s="242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3" t="s">
        <v>170</v>
      </c>
      <c r="AU754" s="243" t="s">
        <v>83</v>
      </c>
      <c r="AV754" s="13" t="s">
        <v>83</v>
      </c>
      <c r="AW754" s="13" t="s">
        <v>35</v>
      </c>
      <c r="AX754" s="13" t="s">
        <v>74</v>
      </c>
      <c r="AY754" s="243" t="s">
        <v>156</v>
      </c>
    </row>
    <row r="755" s="13" customFormat="1">
      <c r="A755" s="13"/>
      <c r="B755" s="233"/>
      <c r="C755" s="234"/>
      <c r="D755" s="228" t="s">
        <v>170</v>
      </c>
      <c r="E755" s="235" t="s">
        <v>28</v>
      </c>
      <c r="F755" s="236" t="s">
        <v>1080</v>
      </c>
      <c r="G755" s="234"/>
      <c r="H755" s="237">
        <v>50</v>
      </c>
      <c r="I755" s="238"/>
      <c r="J755" s="234"/>
      <c r="K755" s="234"/>
      <c r="L755" s="239"/>
      <c r="M755" s="240"/>
      <c r="N755" s="241"/>
      <c r="O755" s="241"/>
      <c r="P755" s="241"/>
      <c r="Q755" s="241"/>
      <c r="R755" s="241"/>
      <c r="S755" s="241"/>
      <c r="T755" s="242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43" t="s">
        <v>170</v>
      </c>
      <c r="AU755" s="243" t="s">
        <v>83</v>
      </c>
      <c r="AV755" s="13" t="s">
        <v>83</v>
      </c>
      <c r="AW755" s="13" t="s">
        <v>35</v>
      </c>
      <c r="AX755" s="13" t="s">
        <v>74</v>
      </c>
      <c r="AY755" s="243" t="s">
        <v>156</v>
      </c>
    </row>
    <row r="756" s="13" customFormat="1">
      <c r="A756" s="13"/>
      <c r="B756" s="233"/>
      <c r="C756" s="234"/>
      <c r="D756" s="228" t="s">
        <v>170</v>
      </c>
      <c r="E756" s="235" t="s">
        <v>28</v>
      </c>
      <c r="F756" s="236" t="s">
        <v>1081</v>
      </c>
      <c r="G756" s="234"/>
      <c r="H756" s="237">
        <v>50</v>
      </c>
      <c r="I756" s="238"/>
      <c r="J756" s="234"/>
      <c r="K756" s="234"/>
      <c r="L756" s="239"/>
      <c r="M756" s="240"/>
      <c r="N756" s="241"/>
      <c r="O756" s="241"/>
      <c r="P756" s="241"/>
      <c r="Q756" s="241"/>
      <c r="R756" s="241"/>
      <c r="S756" s="241"/>
      <c r="T756" s="242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3" t="s">
        <v>170</v>
      </c>
      <c r="AU756" s="243" t="s">
        <v>83</v>
      </c>
      <c r="AV756" s="13" t="s">
        <v>83</v>
      </c>
      <c r="AW756" s="13" t="s">
        <v>35</v>
      </c>
      <c r="AX756" s="13" t="s">
        <v>74</v>
      </c>
      <c r="AY756" s="243" t="s">
        <v>156</v>
      </c>
    </row>
    <row r="757" s="13" customFormat="1">
      <c r="A757" s="13"/>
      <c r="B757" s="233"/>
      <c r="C757" s="234"/>
      <c r="D757" s="228" t="s">
        <v>170</v>
      </c>
      <c r="E757" s="235" t="s">
        <v>28</v>
      </c>
      <c r="F757" s="236" t="s">
        <v>1082</v>
      </c>
      <c r="G757" s="234"/>
      <c r="H757" s="237">
        <v>9</v>
      </c>
      <c r="I757" s="238"/>
      <c r="J757" s="234"/>
      <c r="K757" s="234"/>
      <c r="L757" s="239"/>
      <c r="M757" s="240"/>
      <c r="N757" s="241"/>
      <c r="O757" s="241"/>
      <c r="P757" s="241"/>
      <c r="Q757" s="241"/>
      <c r="R757" s="241"/>
      <c r="S757" s="241"/>
      <c r="T757" s="24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3" t="s">
        <v>170</v>
      </c>
      <c r="AU757" s="243" t="s">
        <v>83</v>
      </c>
      <c r="AV757" s="13" t="s">
        <v>83</v>
      </c>
      <c r="AW757" s="13" t="s">
        <v>35</v>
      </c>
      <c r="AX757" s="13" t="s">
        <v>74</v>
      </c>
      <c r="AY757" s="243" t="s">
        <v>156</v>
      </c>
    </row>
    <row r="758" s="13" customFormat="1">
      <c r="A758" s="13"/>
      <c r="B758" s="233"/>
      <c r="C758" s="234"/>
      <c r="D758" s="228" t="s">
        <v>170</v>
      </c>
      <c r="E758" s="235" t="s">
        <v>28</v>
      </c>
      <c r="F758" s="236" t="s">
        <v>1083</v>
      </c>
      <c r="G758" s="234"/>
      <c r="H758" s="237">
        <v>14</v>
      </c>
      <c r="I758" s="238"/>
      <c r="J758" s="234"/>
      <c r="K758" s="234"/>
      <c r="L758" s="239"/>
      <c r="M758" s="240"/>
      <c r="N758" s="241"/>
      <c r="O758" s="241"/>
      <c r="P758" s="241"/>
      <c r="Q758" s="241"/>
      <c r="R758" s="241"/>
      <c r="S758" s="241"/>
      <c r="T758" s="24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3" t="s">
        <v>170</v>
      </c>
      <c r="AU758" s="243" t="s">
        <v>83</v>
      </c>
      <c r="AV758" s="13" t="s">
        <v>83</v>
      </c>
      <c r="AW758" s="13" t="s">
        <v>35</v>
      </c>
      <c r="AX758" s="13" t="s">
        <v>74</v>
      </c>
      <c r="AY758" s="243" t="s">
        <v>156</v>
      </c>
    </row>
    <row r="759" s="14" customFormat="1">
      <c r="A759" s="14"/>
      <c r="B759" s="244"/>
      <c r="C759" s="245"/>
      <c r="D759" s="228" t="s">
        <v>170</v>
      </c>
      <c r="E759" s="246" t="s">
        <v>28</v>
      </c>
      <c r="F759" s="247" t="s">
        <v>186</v>
      </c>
      <c r="G759" s="245"/>
      <c r="H759" s="248">
        <v>223</v>
      </c>
      <c r="I759" s="249"/>
      <c r="J759" s="245"/>
      <c r="K759" s="245"/>
      <c r="L759" s="250"/>
      <c r="M759" s="251"/>
      <c r="N759" s="252"/>
      <c r="O759" s="252"/>
      <c r="P759" s="252"/>
      <c r="Q759" s="252"/>
      <c r="R759" s="252"/>
      <c r="S759" s="252"/>
      <c r="T759" s="25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4" t="s">
        <v>170</v>
      </c>
      <c r="AU759" s="254" t="s">
        <v>83</v>
      </c>
      <c r="AV759" s="14" t="s">
        <v>163</v>
      </c>
      <c r="AW759" s="14" t="s">
        <v>35</v>
      </c>
      <c r="AX759" s="14" t="s">
        <v>81</v>
      </c>
      <c r="AY759" s="254" t="s">
        <v>156</v>
      </c>
    </row>
    <row r="760" s="2" customFormat="1" ht="49.05" customHeight="1">
      <c r="A760" s="40"/>
      <c r="B760" s="41"/>
      <c r="C760" s="215" t="s">
        <v>1084</v>
      </c>
      <c r="D760" s="215" t="s">
        <v>158</v>
      </c>
      <c r="E760" s="216" t="s">
        <v>1085</v>
      </c>
      <c r="F760" s="217" t="s">
        <v>1086</v>
      </c>
      <c r="G760" s="218" t="s">
        <v>257</v>
      </c>
      <c r="H760" s="219">
        <v>97</v>
      </c>
      <c r="I760" s="220"/>
      <c r="J760" s="221">
        <f>ROUND(I760*H760,2)</f>
        <v>0</v>
      </c>
      <c r="K760" s="217" t="s">
        <v>162</v>
      </c>
      <c r="L760" s="46"/>
      <c r="M760" s="222" t="s">
        <v>28</v>
      </c>
      <c r="N760" s="223" t="s">
        <v>45</v>
      </c>
      <c r="O760" s="86"/>
      <c r="P760" s="224">
        <f>O760*H760</f>
        <v>0</v>
      </c>
      <c r="Q760" s="224">
        <v>0</v>
      </c>
      <c r="R760" s="224">
        <f>Q760*H760</f>
        <v>0</v>
      </c>
      <c r="S760" s="224">
        <v>0.124</v>
      </c>
      <c r="T760" s="225">
        <f>S760*H760</f>
        <v>12.028000000000001</v>
      </c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R760" s="226" t="s">
        <v>163</v>
      </c>
      <c r="AT760" s="226" t="s">
        <v>158</v>
      </c>
      <c r="AU760" s="226" t="s">
        <v>83</v>
      </c>
      <c r="AY760" s="19" t="s">
        <v>156</v>
      </c>
      <c r="BE760" s="227">
        <f>IF(N760="základní",J760,0)</f>
        <v>0</v>
      </c>
      <c r="BF760" s="227">
        <f>IF(N760="snížená",J760,0)</f>
        <v>0</v>
      </c>
      <c r="BG760" s="227">
        <f>IF(N760="zákl. přenesená",J760,0)</f>
        <v>0</v>
      </c>
      <c r="BH760" s="227">
        <f>IF(N760="sníž. přenesená",J760,0)</f>
        <v>0</v>
      </c>
      <c r="BI760" s="227">
        <f>IF(N760="nulová",J760,0)</f>
        <v>0</v>
      </c>
      <c r="BJ760" s="19" t="s">
        <v>81</v>
      </c>
      <c r="BK760" s="227">
        <f>ROUND(I760*H760,2)</f>
        <v>0</v>
      </c>
      <c r="BL760" s="19" t="s">
        <v>163</v>
      </c>
      <c r="BM760" s="226" t="s">
        <v>1087</v>
      </c>
    </row>
    <row r="761" s="2" customFormat="1">
      <c r="A761" s="40"/>
      <c r="B761" s="41"/>
      <c r="C761" s="42"/>
      <c r="D761" s="228" t="s">
        <v>165</v>
      </c>
      <c r="E761" s="42"/>
      <c r="F761" s="229" t="s">
        <v>1086</v>
      </c>
      <c r="G761" s="42"/>
      <c r="H761" s="42"/>
      <c r="I761" s="230"/>
      <c r="J761" s="42"/>
      <c r="K761" s="42"/>
      <c r="L761" s="46"/>
      <c r="M761" s="231"/>
      <c r="N761" s="232"/>
      <c r="O761" s="86"/>
      <c r="P761" s="86"/>
      <c r="Q761" s="86"/>
      <c r="R761" s="86"/>
      <c r="S761" s="86"/>
      <c r="T761" s="87"/>
      <c r="U761" s="40"/>
      <c r="V761" s="40"/>
      <c r="W761" s="40"/>
      <c r="X761" s="40"/>
      <c r="Y761" s="40"/>
      <c r="Z761" s="40"/>
      <c r="AA761" s="40"/>
      <c r="AB761" s="40"/>
      <c r="AC761" s="40"/>
      <c r="AD761" s="40"/>
      <c r="AE761" s="40"/>
      <c r="AT761" s="19" t="s">
        <v>165</v>
      </c>
      <c r="AU761" s="19" t="s">
        <v>83</v>
      </c>
    </row>
    <row r="762" s="13" customFormat="1">
      <c r="A762" s="13"/>
      <c r="B762" s="233"/>
      <c r="C762" s="234"/>
      <c r="D762" s="228" t="s">
        <v>170</v>
      </c>
      <c r="E762" s="235" t="s">
        <v>28</v>
      </c>
      <c r="F762" s="236" t="s">
        <v>1088</v>
      </c>
      <c r="G762" s="234"/>
      <c r="H762" s="237">
        <v>2</v>
      </c>
      <c r="I762" s="238"/>
      <c r="J762" s="234"/>
      <c r="K762" s="234"/>
      <c r="L762" s="239"/>
      <c r="M762" s="240"/>
      <c r="N762" s="241"/>
      <c r="O762" s="241"/>
      <c r="P762" s="241"/>
      <c r="Q762" s="241"/>
      <c r="R762" s="241"/>
      <c r="S762" s="241"/>
      <c r="T762" s="24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3" t="s">
        <v>170</v>
      </c>
      <c r="AU762" s="243" t="s">
        <v>83</v>
      </c>
      <c r="AV762" s="13" t="s">
        <v>83</v>
      </c>
      <c r="AW762" s="13" t="s">
        <v>35</v>
      </c>
      <c r="AX762" s="13" t="s">
        <v>74</v>
      </c>
      <c r="AY762" s="243" t="s">
        <v>156</v>
      </c>
    </row>
    <row r="763" s="13" customFormat="1">
      <c r="A763" s="13"/>
      <c r="B763" s="233"/>
      <c r="C763" s="234"/>
      <c r="D763" s="228" t="s">
        <v>170</v>
      </c>
      <c r="E763" s="235" t="s">
        <v>28</v>
      </c>
      <c r="F763" s="236" t="s">
        <v>1089</v>
      </c>
      <c r="G763" s="234"/>
      <c r="H763" s="237">
        <v>20</v>
      </c>
      <c r="I763" s="238"/>
      <c r="J763" s="234"/>
      <c r="K763" s="234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170</v>
      </c>
      <c r="AU763" s="243" t="s">
        <v>83</v>
      </c>
      <c r="AV763" s="13" t="s">
        <v>83</v>
      </c>
      <c r="AW763" s="13" t="s">
        <v>35</v>
      </c>
      <c r="AX763" s="13" t="s">
        <v>74</v>
      </c>
      <c r="AY763" s="243" t="s">
        <v>156</v>
      </c>
    </row>
    <row r="764" s="13" customFormat="1">
      <c r="A764" s="13"/>
      <c r="B764" s="233"/>
      <c r="C764" s="234"/>
      <c r="D764" s="228" t="s">
        <v>170</v>
      </c>
      <c r="E764" s="235" t="s">
        <v>28</v>
      </c>
      <c r="F764" s="236" t="s">
        <v>1090</v>
      </c>
      <c r="G764" s="234"/>
      <c r="H764" s="237">
        <v>28</v>
      </c>
      <c r="I764" s="238"/>
      <c r="J764" s="234"/>
      <c r="K764" s="234"/>
      <c r="L764" s="239"/>
      <c r="M764" s="240"/>
      <c r="N764" s="241"/>
      <c r="O764" s="241"/>
      <c r="P764" s="241"/>
      <c r="Q764" s="241"/>
      <c r="R764" s="241"/>
      <c r="S764" s="241"/>
      <c r="T764" s="24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3" t="s">
        <v>170</v>
      </c>
      <c r="AU764" s="243" t="s">
        <v>83</v>
      </c>
      <c r="AV764" s="13" t="s">
        <v>83</v>
      </c>
      <c r="AW764" s="13" t="s">
        <v>35</v>
      </c>
      <c r="AX764" s="13" t="s">
        <v>74</v>
      </c>
      <c r="AY764" s="243" t="s">
        <v>156</v>
      </c>
    </row>
    <row r="765" s="13" customFormat="1">
      <c r="A765" s="13"/>
      <c r="B765" s="233"/>
      <c r="C765" s="234"/>
      <c r="D765" s="228" t="s">
        <v>170</v>
      </c>
      <c r="E765" s="235" t="s">
        <v>28</v>
      </c>
      <c r="F765" s="236" t="s">
        <v>1091</v>
      </c>
      <c r="G765" s="234"/>
      <c r="H765" s="237">
        <v>47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170</v>
      </c>
      <c r="AU765" s="243" t="s">
        <v>83</v>
      </c>
      <c r="AV765" s="13" t="s">
        <v>83</v>
      </c>
      <c r="AW765" s="13" t="s">
        <v>35</v>
      </c>
      <c r="AX765" s="13" t="s">
        <v>74</v>
      </c>
      <c r="AY765" s="243" t="s">
        <v>156</v>
      </c>
    </row>
    <row r="766" s="14" customFormat="1">
      <c r="A766" s="14"/>
      <c r="B766" s="244"/>
      <c r="C766" s="245"/>
      <c r="D766" s="228" t="s">
        <v>170</v>
      </c>
      <c r="E766" s="246" t="s">
        <v>28</v>
      </c>
      <c r="F766" s="247" t="s">
        <v>186</v>
      </c>
      <c r="G766" s="245"/>
      <c r="H766" s="248">
        <v>97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170</v>
      </c>
      <c r="AU766" s="254" t="s">
        <v>83</v>
      </c>
      <c r="AV766" s="14" t="s">
        <v>163</v>
      </c>
      <c r="AW766" s="14" t="s">
        <v>35</v>
      </c>
      <c r="AX766" s="14" t="s">
        <v>81</v>
      </c>
      <c r="AY766" s="254" t="s">
        <v>156</v>
      </c>
    </row>
    <row r="767" s="2" customFormat="1" ht="37.8" customHeight="1">
      <c r="A767" s="40"/>
      <c r="B767" s="41"/>
      <c r="C767" s="215" t="s">
        <v>1092</v>
      </c>
      <c r="D767" s="215" t="s">
        <v>158</v>
      </c>
      <c r="E767" s="216" t="s">
        <v>1093</v>
      </c>
      <c r="F767" s="217" t="s">
        <v>1094</v>
      </c>
      <c r="G767" s="218" t="s">
        <v>257</v>
      </c>
      <c r="H767" s="219">
        <v>102</v>
      </c>
      <c r="I767" s="220"/>
      <c r="J767" s="221">
        <f>ROUND(I767*H767,2)</f>
        <v>0</v>
      </c>
      <c r="K767" s="217" t="s">
        <v>162</v>
      </c>
      <c r="L767" s="46"/>
      <c r="M767" s="222" t="s">
        <v>28</v>
      </c>
      <c r="N767" s="223" t="s">
        <v>45</v>
      </c>
      <c r="O767" s="86"/>
      <c r="P767" s="224">
        <f>O767*H767</f>
        <v>0</v>
      </c>
      <c r="Q767" s="224">
        <v>0</v>
      </c>
      <c r="R767" s="224">
        <f>Q767*H767</f>
        <v>0</v>
      </c>
      <c r="S767" s="224">
        <v>0.0080000000000000002</v>
      </c>
      <c r="T767" s="225">
        <f>S767*H767</f>
        <v>0.81600000000000006</v>
      </c>
      <c r="U767" s="40"/>
      <c r="V767" s="40"/>
      <c r="W767" s="40"/>
      <c r="X767" s="40"/>
      <c r="Y767" s="40"/>
      <c r="Z767" s="40"/>
      <c r="AA767" s="40"/>
      <c r="AB767" s="40"/>
      <c r="AC767" s="40"/>
      <c r="AD767" s="40"/>
      <c r="AE767" s="40"/>
      <c r="AR767" s="226" t="s">
        <v>163</v>
      </c>
      <c r="AT767" s="226" t="s">
        <v>158</v>
      </c>
      <c r="AU767" s="226" t="s">
        <v>83</v>
      </c>
      <c r="AY767" s="19" t="s">
        <v>156</v>
      </c>
      <c r="BE767" s="227">
        <f>IF(N767="základní",J767,0)</f>
        <v>0</v>
      </c>
      <c r="BF767" s="227">
        <f>IF(N767="snížená",J767,0)</f>
        <v>0</v>
      </c>
      <c r="BG767" s="227">
        <f>IF(N767="zákl. přenesená",J767,0)</f>
        <v>0</v>
      </c>
      <c r="BH767" s="227">
        <f>IF(N767="sníž. přenesená",J767,0)</f>
        <v>0</v>
      </c>
      <c r="BI767" s="227">
        <f>IF(N767="nulová",J767,0)</f>
        <v>0</v>
      </c>
      <c r="BJ767" s="19" t="s">
        <v>81</v>
      </c>
      <c r="BK767" s="227">
        <f>ROUND(I767*H767,2)</f>
        <v>0</v>
      </c>
      <c r="BL767" s="19" t="s">
        <v>163</v>
      </c>
      <c r="BM767" s="226" t="s">
        <v>1095</v>
      </c>
    </row>
    <row r="768" s="2" customFormat="1">
      <c r="A768" s="40"/>
      <c r="B768" s="41"/>
      <c r="C768" s="42"/>
      <c r="D768" s="228" t="s">
        <v>165</v>
      </c>
      <c r="E768" s="42"/>
      <c r="F768" s="229" t="s">
        <v>1094</v>
      </c>
      <c r="G768" s="42"/>
      <c r="H768" s="42"/>
      <c r="I768" s="230"/>
      <c r="J768" s="42"/>
      <c r="K768" s="42"/>
      <c r="L768" s="46"/>
      <c r="M768" s="231"/>
      <c r="N768" s="232"/>
      <c r="O768" s="86"/>
      <c r="P768" s="86"/>
      <c r="Q768" s="86"/>
      <c r="R768" s="86"/>
      <c r="S768" s="86"/>
      <c r="T768" s="87"/>
      <c r="U768" s="40"/>
      <c r="V768" s="40"/>
      <c r="W768" s="40"/>
      <c r="X768" s="40"/>
      <c r="Y768" s="40"/>
      <c r="Z768" s="40"/>
      <c r="AA768" s="40"/>
      <c r="AB768" s="40"/>
      <c r="AC768" s="40"/>
      <c r="AD768" s="40"/>
      <c r="AE768" s="40"/>
      <c r="AT768" s="19" t="s">
        <v>165</v>
      </c>
      <c r="AU768" s="19" t="s">
        <v>83</v>
      </c>
    </row>
    <row r="769" s="13" customFormat="1">
      <c r="A769" s="13"/>
      <c r="B769" s="233"/>
      <c r="C769" s="234"/>
      <c r="D769" s="228" t="s">
        <v>170</v>
      </c>
      <c r="E769" s="235" t="s">
        <v>28</v>
      </c>
      <c r="F769" s="236" t="s">
        <v>532</v>
      </c>
      <c r="G769" s="234"/>
      <c r="H769" s="237">
        <v>15</v>
      </c>
      <c r="I769" s="238"/>
      <c r="J769" s="234"/>
      <c r="K769" s="234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170</v>
      </c>
      <c r="AU769" s="243" t="s">
        <v>83</v>
      </c>
      <c r="AV769" s="13" t="s">
        <v>83</v>
      </c>
      <c r="AW769" s="13" t="s">
        <v>35</v>
      </c>
      <c r="AX769" s="13" t="s">
        <v>74</v>
      </c>
      <c r="AY769" s="243" t="s">
        <v>156</v>
      </c>
    </row>
    <row r="770" s="13" customFormat="1">
      <c r="A770" s="13"/>
      <c r="B770" s="233"/>
      <c r="C770" s="234"/>
      <c r="D770" s="228" t="s">
        <v>170</v>
      </c>
      <c r="E770" s="235" t="s">
        <v>28</v>
      </c>
      <c r="F770" s="236" t="s">
        <v>533</v>
      </c>
      <c r="G770" s="234"/>
      <c r="H770" s="237">
        <v>2</v>
      </c>
      <c r="I770" s="238"/>
      <c r="J770" s="234"/>
      <c r="K770" s="234"/>
      <c r="L770" s="239"/>
      <c r="M770" s="240"/>
      <c r="N770" s="241"/>
      <c r="O770" s="241"/>
      <c r="P770" s="241"/>
      <c r="Q770" s="241"/>
      <c r="R770" s="241"/>
      <c r="S770" s="241"/>
      <c r="T770" s="242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3" t="s">
        <v>170</v>
      </c>
      <c r="AU770" s="243" t="s">
        <v>83</v>
      </c>
      <c r="AV770" s="13" t="s">
        <v>83</v>
      </c>
      <c r="AW770" s="13" t="s">
        <v>35</v>
      </c>
      <c r="AX770" s="13" t="s">
        <v>74</v>
      </c>
      <c r="AY770" s="243" t="s">
        <v>156</v>
      </c>
    </row>
    <row r="771" s="13" customFormat="1">
      <c r="A771" s="13"/>
      <c r="B771" s="233"/>
      <c r="C771" s="234"/>
      <c r="D771" s="228" t="s">
        <v>170</v>
      </c>
      <c r="E771" s="235" t="s">
        <v>28</v>
      </c>
      <c r="F771" s="236" t="s">
        <v>534</v>
      </c>
      <c r="G771" s="234"/>
      <c r="H771" s="237">
        <v>3</v>
      </c>
      <c r="I771" s="238"/>
      <c r="J771" s="234"/>
      <c r="K771" s="234"/>
      <c r="L771" s="239"/>
      <c r="M771" s="240"/>
      <c r="N771" s="241"/>
      <c r="O771" s="241"/>
      <c r="P771" s="241"/>
      <c r="Q771" s="241"/>
      <c r="R771" s="241"/>
      <c r="S771" s="241"/>
      <c r="T771" s="242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3" t="s">
        <v>170</v>
      </c>
      <c r="AU771" s="243" t="s">
        <v>83</v>
      </c>
      <c r="AV771" s="13" t="s">
        <v>83</v>
      </c>
      <c r="AW771" s="13" t="s">
        <v>35</v>
      </c>
      <c r="AX771" s="13" t="s">
        <v>74</v>
      </c>
      <c r="AY771" s="243" t="s">
        <v>156</v>
      </c>
    </row>
    <row r="772" s="13" customFormat="1">
      <c r="A772" s="13"/>
      <c r="B772" s="233"/>
      <c r="C772" s="234"/>
      <c r="D772" s="228" t="s">
        <v>170</v>
      </c>
      <c r="E772" s="235" t="s">
        <v>28</v>
      </c>
      <c r="F772" s="236" t="s">
        <v>535</v>
      </c>
      <c r="G772" s="234"/>
      <c r="H772" s="237">
        <v>27</v>
      </c>
      <c r="I772" s="238"/>
      <c r="J772" s="234"/>
      <c r="K772" s="234"/>
      <c r="L772" s="239"/>
      <c r="M772" s="240"/>
      <c r="N772" s="241"/>
      <c r="O772" s="241"/>
      <c r="P772" s="241"/>
      <c r="Q772" s="241"/>
      <c r="R772" s="241"/>
      <c r="S772" s="241"/>
      <c r="T772" s="24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3" t="s">
        <v>170</v>
      </c>
      <c r="AU772" s="243" t="s">
        <v>83</v>
      </c>
      <c r="AV772" s="13" t="s">
        <v>83</v>
      </c>
      <c r="AW772" s="13" t="s">
        <v>35</v>
      </c>
      <c r="AX772" s="13" t="s">
        <v>74</v>
      </c>
      <c r="AY772" s="243" t="s">
        <v>156</v>
      </c>
    </row>
    <row r="773" s="13" customFormat="1">
      <c r="A773" s="13"/>
      <c r="B773" s="233"/>
      <c r="C773" s="234"/>
      <c r="D773" s="228" t="s">
        <v>170</v>
      </c>
      <c r="E773" s="235" t="s">
        <v>28</v>
      </c>
      <c r="F773" s="236" t="s">
        <v>536</v>
      </c>
      <c r="G773" s="234"/>
      <c r="H773" s="237">
        <v>5</v>
      </c>
      <c r="I773" s="238"/>
      <c r="J773" s="234"/>
      <c r="K773" s="234"/>
      <c r="L773" s="239"/>
      <c r="M773" s="240"/>
      <c r="N773" s="241"/>
      <c r="O773" s="241"/>
      <c r="P773" s="241"/>
      <c r="Q773" s="241"/>
      <c r="R773" s="241"/>
      <c r="S773" s="241"/>
      <c r="T773" s="24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3" t="s">
        <v>170</v>
      </c>
      <c r="AU773" s="243" t="s">
        <v>83</v>
      </c>
      <c r="AV773" s="13" t="s">
        <v>83</v>
      </c>
      <c r="AW773" s="13" t="s">
        <v>35</v>
      </c>
      <c r="AX773" s="13" t="s">
        <v>74</v>
      </c>
      <c r="AY773" s="243" t="s">
        <v>156</v>
      </c>
    </row>
    <row r="774" s="13" customFormat="1">
      <c r="A774" s="13"/>
      <c r="B774" s="233"/>
      <c r="C774" s="234"/>
      <c r="D774" s="228" t="s">
        <v>170</v>
      </c>
      <c r="E774" s="235" t="s">
        <v>28</v>
      </c>
      <c r="F774" s="236" t="s">
        <v>538</v>
      </c>
      <c r="G774" s="234"/>
      <c r="H774" s="237">
        <v>38</v>
      </c>
      <c r="I774" s="238"/>
      <c r="J774" s="234"/>
      <c r="K774" s="234"/>
      <c r="L774" s="239"/>
      <c r="M774" s="240"/>
      <c r="N774" s="241"/>
      <c r="O774" s="241"/>
      <c r="P774" s="241"/>
      <c r="Q774" s="241"/>
      <c r="R774" s="241"/>
      <c r="S774" s="241"/>
      <c r="T774" s="242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43" t="s">
        <v>170</v>
      </c>
      <c r="AU774" s="243" t="s">
        <v>83</v>
      </c>
      <c r="AV774" s="13" t="s">
        <v>83</v>
      </c>
      <c r="AW774" s="13" t="s">
        <v>35</v>
      </c>
      <c r="AX774" s="13" t="s">
        <v>74</v>
      </c>
      <c r="AY774" s="243" t="s">
        <v>156</v>
      </c>
    </row>
    <row r="775" s="13" customFormat="1">
      <c r="A775" s="13"/>
      <c r="B775" s="233"/>
      <c r="C775" s="234"/>
      <c r="D775" s="228" t="s">
        <v>170</v>
      </c>
      <c r="E775" s="235" t="s">
        <v>28</v>
      </c>
      <c r="F775" s="236" t="s">
        <v>1096</v>
      </c>
      <c r="G775" s="234"/>
      <c r="H775" s="237">
        <v>12</v>
      </c>
      <c r="I775" s="238"/>
      <c r="J775" s="234"/>
      <c r="K775" s="234"/>
      <c r="L775" s="239"/>
      <c r="M775" s="240"/>
      <c r="N775" s="241"/>
      <c r="O775" s="241"/>
      <c r="P775" s="241"/>
      <c r="Q775" s="241"/>
      <c r="R775" s="241"/>
      <c r="S775" s="241"/>
      <c r="T775" s="242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3" t="s">
        <v>170</v>
      </c>
      <c r="AU775" s="243" t="s">
        <v>83</v>
      </c>
      <c r="AV775" s="13" t="s">
        <v>83</v>
      </c>
      <c r="AW775" s="13" t="s">
        <v>35</v>
      </c>
      <c r="AX775" s="13" t="s">
        <v>74</v>
      </c>
      <c r="AY775" s="243" t="s">
        <v>156</v>
      </c>
    </row>
    <row r="776" s="14" customFormat="1">
      <c r="A776" s="14"/>
      <c r="B776" s="244"/>
      <c r="C776" s="245"/>
      <c r="D776" s="228" t="s">
        <v>170</v>
      </c>
      <c r="E776" s="246" t="s">
        <v>28</v>
      </c>
      <c r="F776" s="247" t="s">
        <v>186</v>
      </c>
      <c r="G776" s="245"/>
      <c r="H776" s="248">
        <v>102</v>
      </c>
      <c r="I776" s="249"/>
      <c r="J776" s="245"/>
      <c r="K776" s="245"/>
      <c r="L776" s="250"/>
      <c r="M776" s="251"/>
      <c r="N776" s="252"/>
      <c r="O776" s="252"/>
      <c r="P776" s="252"/>
      <c r="Q776" s="252"/>
      <c r="R776" s="252"/>
      <c r="S776" s="252"/>
      <c r="T776" s="253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4" t="s">
        <v>170</v>
      </c>
      <c r="AU776" s="254" t="s">
        <v>83</v>
      </c>
      <c r="AV776" s="14" t="s">
        <v>163</v>
      </c>
      <c r="AW776" s="14" t="s">
        <v>35</v>
      </c>
      <c r="AX776" s="14" t="s">
        <v>81</v>
      </c>
      <c r="AY776" s="254" t="s">
        <v>156</v>
      </c>
    </row>
    <row r="777" s="2" customFormat="1" ht="37.8" customHeight="1">
      <c r="A777" s="40"/>
      <c r="B777" s="41"/>
      <c r="C777" s="215" t="s">
        <v>1097</v>
      </c>
      <c r="D777" s="215" t="s">
        <v>158</v>
      </c>
      <c r="E777" s="216" t="s">
        <v>1098</v>
      </c>
      <c r="F777" s="217" t="s">
        <v>1099</v>
      </c>
      <c r="G777" s="218" t="s">
        <v>257</v>
      </c>
      <c r="H777" s="219">
        <v>12</v>
      </c>
      <c r="I777" s="220"/>
      <c r="J777" s="221">
        <f>ROUND(I777*H777,2)</f>
        <v>0</v>
      </c>
      <c r="K777" s="217" t="s">
        <v>162</v>
      </c>
      <c r="L777" s="46"/>
      <c r="M777" s="222" t="s">
        <v>28</v>
      </c>
      <c r="N777" s="223" t="s">
        <v>45</v>
      </c>
      <c r="O777" s="86"/>
      <c r="P777" s="224">
        <f>O777*H777</f>
        <v>0</v>
      </c>
      <c r="Q777" s="224">
        <v>0</v>
      </c>
      <c r="R777" s="224">
        <f>Q777*H777</f>
        <v>0</v>
      </c>
      <c r="S777" s="224">
        <v>0.032000000000000001</v>
      </c>
      <c r="T777" s="225">
        <f>S777*H777</f>
        <v>0.38400000000000001</v>
      </c>
      <c r="U777" s="40"/>
      <c r="V777" s="40"/>
      <c r="W777" s="40"/>
      <c r="X777" s="40"/>
      <c r="Y777" s="40"/>
      <c r="Z777" s="40"/>
      <c r="AA777" s="40"/>
      <c r="AB777" s="40"/>
      <c r="AC777" s="40"/>
      <c r="AD777" s="40"/>
      <c r="AE777" s="40"/>
      <c r="AR777" s="226" t="s">
        <v>163</v>
      </c>
      <c r="AT777" s="226" t="s">
        <v>158</v>
      </c>
      <c r="AU777" s="226" t="s">
        <v>83</v>
      </c>
      <c r="AY777" s="19" t="s">
        <v>156</v>
      </c>
      <c r="BE777" s="227">
        <f>IF(N777="základní",J777,0)</f>
        <v>0</v>
      </c>
      <c r="BF777" s="227">
        <f>IF(N777="snížená",J777,0)</f>
        <v>0</v>
      </c>
      <c r="BG777" s="227">
        <f>IF(N777="zákl. přenesená",J777,0)</f>
        <v>0</v>
      </c>
      <c r="BH777" s="227">
        <f>IF(N777="sníž. přenesená",J777,0)</f>
        <v>0</v>
      </c>
      <c r="BI777" s="227">
        <f>IF(N777="nulová",J777,0)</f>
        <v>0</v>
      </c>
      <c r="BJ777" s="19" t="s">
        <v>81</v>
      </c>
      <c r="BK777" s="227">
        <f>ROUND(I777*H777,2)</f>
        <v>0</v>
      </c>
      <c r="BL777" s="19" t="s">
        <v>163</v>
      </c>
      <c r="BM777" s="226" t="s">
        <v>1100</v>
      </c>
    </row>
    <row r="778" s="2" customFormat="1">
      <c r="A778" s="40"/>
      <c r="B778" s="41"/>
      <c r="C778" s="42"/>
      <c r="D778" s="228" t="s">
        <v>165</v>
      </c>
      <c r="E778" s="42"/>
      <c r="F778" s="229" t="s">
        <v>1099</v>
      </c>
      <c r="G778" s="42"/>
      <c r="H778" s="42"/>
      <c r="I778" s="230"/>
      <c r="J778" s="42"/>
      <c r="K778" s="42"/>
      <c r="L778" s="46"/>
      <c r="M778" s="231"/>
      <c r="N778" s="232"/>
      <c r="O778" s="86"/>
      <c r="P778" s="86"/>
      <c r="Q778" s="86"/>
      <c r="R778" s="86"/>
      <c r="S778" s="86"/>
      <c r="T778" s="87"/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T778" s="19" t="s">
        <v>165</v>
      </c>
      <c r="AU778" s="19" t="s">
        <v>83</v>
      </c>
    </row>
    <row r="779" s="13" customFormat="1">
      <c r="A779" s="13"/>
      <c r="B779" s="233"/>
      <c r="C779" s="234"/>
      <c r="D779" s="228" t="s">
        <v>170</v>
      </c>
      <c r="E779" s="235" t="s">
        <v>28</v>
      </c>
      <c r="F779" s="236" t="s">
        <v>1101</v>
      </c>
      <c r="G779" s="234"/>
      <c r="H779" s="237">
        <v>12</v>
      </c>
      <c r="I779" s="238"/>
      <c r="J779" s="234"/>
      <c r="K779" s="234"/>
      <c r="L779" s="239"/>
      <c r="M779" s="240"/>
      <c r="N779" s="241"/>
      <c r="O779" s="241"/>
      <c r="P779" s="241"/>
      <c r="Q779" s="241"/>
      <c r="R779" s="241"/>
      <c r="S779" s="241"/>
      <c r="T779" s="242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3" t="s">
        <v>170</v>
      </c>
      <c r="AU779" s="243" t="s">
        <v>83</v>
      </c>
      <c r="AV779" s="13" t="s">
        <v>83</v>
      </c>
      <c r="AW779" s="13" t="s">
        <v>35</v>
      </c>
      <c r="AX779" s="13" t="s">
        <v>81</v>
      </c>
      <c r="AY779" s="243" t="s">
        <v>156</v>
      </c>
    </row>
    <row r="780" s="2" customFormat="1" ht="37.8" customHeight="1">
      <c r="A780" s="40"/>
      <c r="B780" s="41"/>
      <c r="C780" s="215" t="s">
        <v>1102</v>
      </c>
      <c r="D780" s="215" t="s">
        <v>158</v>
      </c>
      <c r="E780" s="216" t="s">
        <v>1103</v>
      </c>
      <c r="F780" s="217" t="s">
        <v>1104</v>
      </c>
      <c r="G780" s="218" t="s">
        <v>168</v>
      </c>
      <c r="H780" s="219">
        <v>2.3399999999999999</v>
      </c>
      <c r="I780" s="220"/>
      <c r="J780" s="221">
        <f>ROUND(I780*H780,2)</f>
        <v>0</v>
      </c>
      <c r="K780" s="217" t="s">
        <v>162</v>
      </c>
      <c r="L780" s="46"/>
      <c r="M780" s="222" t="s">
        <v>28</v>
      </c>
      <c r="N780" s="223" t="s">
        <v>45</v>
      </c>
      <c r="O780" s="86"/>
      <c r="P780" s="224">
        <f>O780*H780</f>
        <v>0</v>
      </c>
      <c r="Q780" s="224">
        <v>0</v>
      </c>
      <c r="R780" s="224">
        <f>Q780*H780</f>
        <v>0</v>
      </c>
      <c r="S780" s="224">
        <v>1.8</v>
      </c>
      <c r="T780" s="225">
        <f>S780*H780</f>
        <v>4.2119999999999997</v>
      </c>
      <c r="U780" s="40"/>
      <c r="V780" s="40"/>
      <c r="W780" s="40"/>
      <c r="X780" s="40"/>
      <c r="Y780" s="40"/>
      <c r="Z780" s="40"/>
      <c r="AA780" s="40"/>
      <c r="AB780" s="40"/>
      <c r="AC780" s="40"/>
      <c r="AD780" s="40"/>
      <c r="AE780" s="40"/>
      <c r="AR780" s="226" t="s">
        <v>163</v>
      </c>
      <c r="AT780" s="226" t="s">
        <v>158</v>
      </c>
      <c r="AU780" s="226" t="s">
        <v>83</v>
      </c>
      <c r="AY780" s="19" t="s">
        <v>156</v>
      </c>
      <c r="BE780" s="227">
        <f>IF(N780="základní",J780,0)</f>
        <v>0</v>
      </c>
      <c r="BF780" s="227">
        <f>IF(N780="snížená",J780,0)</f>
        <v>0</v>
      </c>
      <c r="BG780" s="227">
        <f>IF(N780="zákl. přenesená",J780,0)</f>
        <v>0</v>
      </c>
      <c r="BH780" s="227">
        <f>IF(N780="sníž. přenesená",J780,0)</f>
        <v>0</v>
      </c>
      <c r="BI780" s="227">
        <f>IF(N780="nulová",J780,0)</f>
        <v>0</v>
      </c>
      <c r="BJ780" s="19" t="s">
        <v>81</v>
      </c>
      <c r="BK780" s="227">
        <f>ROUND(I780*H780,2)</f>
        <v>0</v>
      </c>
      <c r="BL780" s="19" t="s">
        <v>163</v>
      </c>
      <c r="BM780" s="226" t="s">
        <v>1105</v>
      </c>
    </row>
    <row r="781" s="2" customFormat="1">
      <c r="A781" s="40"/>
      <c r="B781" s="41"/>
      <c r="C781" s="42"/>
      <c r="D781" s="228" t="s">
        <v>165</v>
      </c>
      <c r="E781" s="42"/>
      <c r="F781" s="229" t="s">
        <v>1104</v>
      </c>
      <c r="G781" s="42"/>
      <c r="H781" s="42"/>
      <c r="I781" s="230"/>
      <c r="J781" s="42"/>
      <c r="K781" s="42"/>
      <c r="L781" s="46"/>
      <c r="M781" s="231"/>
      <c r="N781" s="232"/>
      <c r="O781" s="86"/>
      <c r="P781" s="86"/>
      <c r="Q781" s="86"/>
      <c r="R781" s="86"/>
      <c r="S781" s="86"/>
      <c r="T781" s="87"/>
      <c r="U781" s="40"/>
      <c r="V781" s="40"/>
      <c r="W781" s="40"/>
      <c r="X781" s="40"/>
      <c r="Y781" s="40"/>
      <c r="Z781" s="40"/>
      <c r="AA781" s="40"/>
      <c r="AB781" s="40"/>
      <c r="AC781" s="40"/>
      <c r="AD781" s="40"/>
      <c r="AE781" s="40"/>
      <c r="AT781" s="19" t="s">
        <v>165</v>
      </c>
      <c r="AU781" s="19" t="s">
        <v>83</v>
      </c>
    </row>
    <row r="782" s="13" customFormat="1">
      <c r="A782" s="13"/>
      <c r="B782" s="233"/>
      <c r="C782" s="234"/>
      <c r="D782" s="228" t="s">
        <v>170</v>
      </c>
      <c r="E782" s="235" t="s">
        <v>28</v>
      </c>
      <c r="F782" s="236" t="s">
        <v>1106</v>
      </c>
      <c r="G782" s="234"/>
      <c r="H782" s="237">
        <v>1.98</v>
      </c>
      <c r="I782" s="238"/>
      <c r="J782" s="234"/>
      <c r="K782" s="234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170</v>
      </c>
      <c r="AU782" s="243" t="s">
        <v>83</v>
      </c>
      <c r="AV782" s="13" t="s">
        <v>83</v>
      </c>
      <c r="AW782" s="13" t="s">
        <v>35</v>
      </c>
      <c r="AX782" s="13" t="s">
        <v>74</v>
      </c>
      <c r="AY782" s="243" t="s">
        <v>156</v>
      </c>
    </row>
    <row r="783" s="13" customFormat="1">
      <c r="A783" s="13"/>
      <c r="B783" s="233"/>
      <c r="C783" s="234"/>
      <c r="D783" s="228" t="s">
        <v>170</v>
      </c>
      <c r="E783" s="235" t="s">
        <v>28</v>
      </c>
      <c r="F783" s="236" t="s">
        <v>1107</v>
      </c>
      <c r="G783" s="234"/>
      <c r="H783" s="237">
        <v>0.17999999999999999</v>
      </c>
      <c r="I783" s="238"/>
      <c r="J783" s="234"/>
      <c r="K783" s="234"/>
      <c r="L783" s="239"/>
      <c r="M783" s="240"/>
      <c r="N783" s="241"/>
      <c r="O783" s="241"/>
      <c r="P783" s="241"/>
      <c r="Q783" s="241"/>
      <c r="R783" s="241"/>
      <c r="S783" s="241"/>
      <c r="T783" s="24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3" t="s">
        <v>170</v>
      </c>
      <c r="AU783" s="243" t="s">
        <v>83</v>
      </c>
      <c r="AV783" s="13" t="s">
        <v>83</v>
      </c>
      <c r="AW783" s="13" t="s">
        <v>35</v>
      </c>
      <c r="AX783" s="13" t="s">
        <v>74</v>
      </c>
      <c r="AY783" s="243" t="s">
        <v>156</v>
      </c>
    </row>
    <row r="784" s="13" customFormat="1">
      <c r="A784" s="13"/>
      <c r="B784" s="233"/>
      <c r="C784" s="234"/>
      <c r="D784" s="228" t="s">
        <v>170</v>
      </c>
      <c r="E784" s="235" t="s">
        <v>28</v>
      </c>
      <c r="F784" s="236" t="s">
        <v>1108</v>
      </c>
      <c r="G784" s="234"/>
      <c r="H784" s="237">
        <v>0.17999999999999999</v>
      </c>
      <c r="I784" s="238"/>
      <c r="J784" s="234"/>
      <c r="K784" s="234"/>
      <c r="L784" s="239"/>
      <c r="M784" s="240"/>
      <c r="N784" s="241"/>
      <c r="O784" s="241"/>
      <c r="P784" s="241"/>
      <c r="Q784" s="241"/>
      <c r="R784" s="241"/>
      <c r="S784" s="241"/>
      <c r="T784" s="24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43" t="s">
        <v>170</v>
      </c>
      <c r="AU784" s="243" t="s">
        <v>83</v>
      </c>
      <c r="AV784" s="13" t="s">
        <v>83</v>
      </c>
      <c r="AW784" s="13" t="s">
        <v>35</v>
      </c>
      <c r="AX784" s="13" t="s">
        <v>74</v>
      </c>
      <c r="AY784" s="243" t="s">
        <v>156</v>
      </c>
    </row>
    <row r="785" s="14" customFormat="1">
      <c r="A785" s="14"/>
      <c r="B785" s="244"/>
      <c r="C785" s="245"/>
      <c r="D785" s="228" t="s">
        <v>170</v>
      </c>
      <c r="E785" s="246" t="s">
        <v>28</v>
      </c>
      <c r="F785" s="247" t="s">
        <v>186</v>
      </c>
      <c r="G785" s="245"/>
      <c r="H785" s="248">
        <v>2.3400000000000003</v>
      </c>
      <c r="I785" s="249"/>
      <c r="J785" s="245"/>
      <c r="K785" s="245"/>
      <c r="L785" s="250"/>
      <c r="M785" s="251"/>
      <c r="N785" s="252"/>
      <c r="O785" s="252"/>
      <c r="P785" s="252"/>
      <c r="Q785" s="252"/>
      <c r="R785" s="252"/>
      <c r="S785" s="252"/>
      <c r="T785" s="25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54" t="s">
        <v>170</v>
      </c>
      <c r="AU785" s="254" t="s">
        <v>83</v>
      </c>
      <c r="AV785" s="14" t="s">
        <v>163</v>
      </c>
      <c r="AW785" s="14" t="s">
        <v>35</v>
      </c>
      <c r="AX785" s="14" t="s">
        <v>81</v>
      </c>
      <c r="AY785" s="254" t="s">
        <v>156</v>
      </c>
    </row>
    <row r="786" s="2" customFormat="1" ht="37.8" customHeight="1">
      <c r="A786" s="40"/>
      <c r="B786" s="41"/>
      <c r="C786" s="215" t="s">
        <v>1109</v>
      </c>
      <c r="D786" s="215" t="s">
        <v>158</v>
      </c>
      <c r="E786" s="216" t="s">
        <v>1110</v>
      </c>
      <c r="F786" s="217" t="s">
        <v>1111</v>
      </c>
      <c r="G786" s="218" t="s">
        <v>257</v>
      </c>
      <c r="H786" s="219">
        <v>21</v>
      </c>
      <c r="I786" s="220"/>
      <c r="J786" s="221">
        <f>ROUND(I786*H786,2)</f>
        <v>0</v>
      </c>
      <c r="K786" s="217" t="s">
        <v>162</v>
      </c>
      <c r="L786" s="46"/>
      <c r="M786" s="222" t="s">
        <v>28</v>
      </c>
      <c r="N786" s="223" t="s">
        <v>45</v>
      </c>
      <c r="O786" s="86"/>
      <c r="P786" s="224">
        <f>O786*H786</f>
        <v>0</v>
      </c>
      <c r="Q786" s="224">
        <v>0</v>
      </c>
      <c r="R786" s="224">
        <f>Q786*H786</f>
        <v>0</v>
      </c>
      <c r="S786" s="224">
        <v>0.031</v>
      </c>
      <c r="T786" s="225">
        <f>S786*H786</f>
        <v>0.65100000000000002</v>
      </c>
      <c r="U786" s="40"/>
      <c r="V786" s="40"/>
      <c r="W786" s="40"/>
      <c r="X786" s="40"/>
      <c r="Y786" s="40"/>
      <c r="Z786" s="40"/>
      <c r="AA786" s="40"/>
      <c r="AB786" s="40"/>
      <c r="AC786" s="40"/>
      <c r="AD786" s="40"/>
      <c r="AE786" s="40"/>
      <c r="AR786" s="226" t="s">
        <v>163</v>
      </c>
      <c r="AT786" s="226" t="s">
        <v>158</v>
      </c>
      <c r="AU786" s="226" t="s">
        <v>83</v>
      </c>
      <c r="AY786" s="19" t="s">
        <v>156</v>
      </c>
      <c r="BE786" s="227">
        <f>IF(N786="základní",J786,0)</f>
        <v>0</v>
      </c>
      <c r="BF786" s="227">
        <f>IF(N786="snížená",J786,0)</f>
        <v>0</v>
      </c>
      <c r="BG786" s="227">
        <f>IF(N786="zákl. přenesená",J786,0)</f>
        <v>0</v>
      </c>
      <c r="BH786" s="227">
        <f>IF(N786="sníž. přenesená",J786,0)</f>
        <v>0</v>
      </c>
      <c r="BI786" s="227">
        <f>IF(N786="nulová",J786,0)</f>
        <v>0</v>
      </c>
      <c r="BJ786" s="19" t="s">
        <v>81</v>
      </c>
      <c r="BK786" s="227">
        <f>ROUND(I786*H786,2)</f>
        <v>0</v>
      </c>
      <c r="BL786" s="19" t="s">
        <v>163</v>
      </c>
      <c r="BM786" s="226" t="s">
        <v>1112</v>
      </c>
    </row>
    <row r="787" s="2" customFormat="1">
      <c r="A787" s="40"/>
      <c r="B787" s="41"/>
      <c r="C787" s="42"/>
      <c r="D787" s="228" t="s">
        <v>165</v>
      </c>
      <c r="E787" s="42"/>
      <c r="F787" s="229" t="s">
        <v>1111</v>
      </c>
      <c r="G787" s="42"/>
      <c r="H787" s="42"/>
      <c r="I787" s="230"/>
      <c r="J787" s="42"/>
      <c r="K787" s="42"/>
      <c r="L787" s="46"/>
      <c r="M787" s="231"/>
      <c r="N787" s="232"/>
      <c r="O787" s="86"/>
      <c r="P787" s="86"/>
      <c r="Q787" s="86"/>
      <c r="R787" s="86"/>
      <c r="S787" s="86"/>
      <c r="T787" s="87"/>
      <c r="U787" s="40"/>
      <c r="V787" s="40"/>
      <c r="W787" s="40"/>
      <c r="X787" s="40"/>
      <c r="Y787" s="40"/>
      <c r="Z787" s="40"/>
      <c r="AA787" s="40"/>
      <c r="AB787" s="40"/>
      <c r="AC787" s="40"/>
      <c r="AD787" s="40"/>
      <c r="AE787" s="40"/>
      <c r="AT787" s="19" t="s">
        <v>165</v>
      </c>
      <c r="AU787" s="19" t="s">
        <v>83</v>
      </c>
    </row>
    <row r="788" s="13" customFormat="1">
      <c r="A788" s="13"/>
      <c r="B788" s="233"/>
      <c r="C788" s="234"/>
      <c r="D788" s="228" t="s">
        <v>170</v>
      </c>
      <c r="E788" s="235" t="s">
        <v>28</v>
      </c>
      <c r="F788" s="236" t="s">
        <v>723</v>
      </c>
      <c r="G788" s="234"/>
      <c r="H788" s="237">
        <v>21</v>
      </c>
      <c r="I788" s="238"/>
      <c r="J788" s="234"/>
      <c r="K788" s="234"/>
      <c r="L788" s="239"/>
      <c r="M788" s="240"/>
      <c r="N788" s="241"/>
      <c r="O788" s="241"/>
      <c r="P788" s="241"/>
      <c r="Q788" s="241"/>
      <c r="R788" s="241"/>
      <c r="S788" s="241"/>
      <c r="T788" s="24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43" t="s">
        <v>170</v>
      </c>
      <c r="AU788" s="243" t="s">
        <v>83</v>
      </c>
      <c r="AV788" s="13" t="s">
        <v>83</v>
      </c>
      <c r="AW788" s="13" t="s">
        <v>35</v>
      </c>
      <c r="AX788" s="13" t="s">
        <v>81</v>
      </c>
      <c r="AY788" s="243" t="s">
        <v>156</v>
      </c>
    </row>
    <row r="789" s="2" customFormat="1" ht="37.8" customHeight="1">
      <c r="A789" s="40"/>
      <c r="B789" s="41"/>
      <c r="C789" s="215" t="s">
        <v>1113</v>
      </c>
      <c r="D789" s="215" t="s">
        <v>158</v>
      </c>
      <c r="E789" s="216" t="s">
        <v>1114</v>
      </c>
      <c r="F789" s="217" t="s">
        <v>1115</v>
      </c>
      <c r="G789" s="218" t="s">
        <v>257</v>
      </c>
      <c r="H789" s="219">
        <v>116</v>
      </c>
      <c r="I789" s="220"/>
      <c r="J789" s="221">
        <f>ROUND(I789*H789,2)</f>
        <v>0</v>
      </c>
      <c r="K789" s="217" t="s">
        <v>162</v>
      </c>
      <c r="L789" s="46"/>
      <c r="M789" s="222" t="s">
        <v>28</v>
      </c>
      <c r="N789" s="223" t="s">
        <v>45</v>
      </c>
      <c r="O789" s="86"/>
      <c r="P789" s="224">
        <f>O789*H789</f>
        <v>0</v>
      </c>
      <c r="Q789" s="224">
        <v>0</v>
      </c>
      <c r="R789" s="224">
        <f>Q789*H789</f>
        <v>0</v>
      </c>
      <c r="S789" s="224">
        <v>0.062</v>
      </c>
      <c r="T789" s="225">
        <f>S789*H789</f>
        <v>7.1920000000000002</v>
      </c>
      <c r="U789" s="40"/>
      <c r="V789" s="40"/>
      <c r="W789" s="40"/>
      <c r="X789" s="40"/>
      <c r="Y789" s="40"/>
      <c r="Z789" s="40"/>
      <c r="AA789" s="40"/>
      <c r="AB789" s="40"/>
      <c r="AC789" s="40"/>
      <c r="AD789" s="40"/>
      <c r="AE789" s="40"/>
      <c r="AR789" s="226" t="s">
        <v>163</v>
      </c>
      <c r="AT789" s="226" t="s">
        <v>158</v>
      </c>
      <c r="AU789" s="226" t="s">
        <v>83</v>
      </c>
      <c r="AY789" s="19" t="s">
        <v>156</v>
      </c>
      <c r="BE789" s="227">
        <f>IF(N789="základní",J789,0)</f>
        <v>0</v>
      </c>
      <c r="BF789" s="227">
        <f>IF(N789="snížená",J789,0)</f>
        <v>0</v>
      </c>
      <c r="BG789" s="227">
        <f>IF(N789="zákl. přenesená",J789,0)</f>
        <v>0</v>
      </c>
      <c r="BH789" s="227">
        <f>IF(N789="sníž. přenesená",J789,0)</f>
        <v>0</v>
      </c>
      <c r="BI789" s="227">
        <f>IF(N789="nulová",J789,0)</f>
        <v>0</v>
      </c>
      <c r="BJ789" s="19" t="s">
        <v>81</v>
      </c>
      <c r="BK789" s="227">
        <f>ROUND(I789*H789,2)</f>
        <v>0</v>
      </c>
      <c r="BL789" s="19" t="s">
        <v>163</v>
      </c>
      <c r="BM789" s="226" t="s">
        <v>1116</v>
      </c>
    </row>
    <row r="790" s="2" customFormat="1">
      <c r="A790" s="40"/>
      <c r="B790" s="41"/>
      <c r="C790" s="42"/>
      <c r="D790" s="228" t="s">
        <v>165</v>
      </c>
      <c r="E790" s="42"/>
      <c r="F790" s="229" t="s">
        <v>1115</v>
      </c>
      <c r="G790" s="42"/>
      <c r="H790" s="42"/>
      <c r="I790" s="230"/>
      <c r="J790" s="42"/>
      <c r="K790" s="42"/>
      <c r="L790" s="46"/>
      <c r="M790" s="231"/>
      <c r="N790" s="232"/>
      <c r="O790" s="86"/>
      <c r="P790" s="86"/>
      <c r="Q790" s="86"/>
      <c r="R790" s="86"/>
      <c r="S790" s="86"/>
      <c r="T790" s="87"/>
      <c r="U790" s="40"/>
      <c r="V790" s="40"/>
      <c r="W790" s="40"/>
      <c r="X790" s="40"/>
      <c r="Y790" s="40"/>
      <c r="Z790" s="40"/>
      <c r="AA790" s="40"/>
      <c r="AB790" s="40"/>
      <c r="AC790" s="40"/>
      <c r="AD790" s="40"/>
      <c r="AE790" s="40"/>
      <c r="AT790" s="19" t="s">
        <v>165</v>
      </c>
      <c r="AU790" s="19" t="s">
        <v>83</v>
      </c>
    </row>
    <row r="791" s="2" customFormat="1" ht="37.8" customHeight="1">
      <c r="A791" s="40"/>
      <c r="B791" s="41"/>
      <c r="C791" s="215" t="s">
        <v>1117</v>
      </c>
      <c r="D791" s="215" t="s">
        <v>158</v>
      </c>
      <c r="E791" s="216" t="s">
        <v>1118</v>
      </c>
      <c r="F791" s="217" t="s">
        <v>1119</v>
      </c>
      <c r="G791" s="218" t="s">
        <v>289</v>
      </c>
      <c r="H791" s="219">
        <v>1550</v>
      </c>
      <c r="I791" s="220"/>
      <c r="J791" s="221">
        <f>ROUND(I791*H791,2)</f>
        <v>0</v>
      </c>
      <c r="K791" s="217" t="s">
        <v>162</v>
      </c>
      <c r="L791" s="46"/>
      <c r="M791" s="222" t="s">
        <v>28</v>
      </c>
      <c r="N791" s="223" t="s">
        <v>45</v>
      </c>
      <c r="O791" s="86"/>
      <c r="P791" s="224">
        <f>O791*H791</f>
        <v>0</v>
      </c>
      <c r="Q791" s="224">
        <v>0</v>
      </c>
      <c r="R791" s="224">
        <f>Q791*H791</f>
        <v>0</v>
      </c>
      <c r="S791" s="224">
        <v>0.0060000000000000001</v>
      </c>
      <c r="T791" s="225">
        <f>S791*H791</f>
        <v>9.3000000000000007</v>
      </c>
      <c r="U791" s="40"/>
      <c r="V791" s="40"/>
      <c r="W791" s="40"/>
      <c r="X791" s="40"/>
      <c r="Y791" s="40"/>
      <c r="Z791" s="40"/>
      <c r="AA791" s="40"/>
      <c r="AB791" s="40"/>
      <c r="AC791" s="40"/>
      <c r="AD791" s="40"/>
      <c r="AE791" s="40"/>
      <c r="AR791" s="226" t="s">
        <v>163</v>
      </c>
      <c r="AT791" s="226" t="s">
        <v>158</v>
      </c>
      <c r="AU791" s="226" t="s">
        <v>83</v>
      </c>
      <c r="AY791" s="19" t="s">
        <v>156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19" t="s">
        <v>81</v>
      </c>
      <c r="BK791" s="227">
        <f>ROUND(I791*H791,2)</f>
        <v>0</v>
      </c>
      <c r="BL791" s="19" t="s">
        <v>163</v>
      </c>
      <c r="BM791" s="226" t="s">
        <v>1120</v>
      </c>
    </row>
    <row r="792" s="2" customFormat="1">
      <c r="A792" s="40"/>
      <c r="B792" s="41"/>
      <c r="C792" s="42"/>
      <c r="D792" s="228" t="s">
        <v>165</v>
      </c>
      <c r="E792" s="42"/>
      <c r="F792" s="229" t="s">
        <v>1119</v>
      </c>
      <c r="G792" s="42"/>
      <c r="H792" s="42"/>
      <c r="I792" s="230"/>
      <c r="J792" s="42"/>
      <c r="K792" s="42"/>
      <c r="L792" s="46"/>
      <c r="M792" s="231"/>
      <c r="N792" s="232"/>
      <c r="O792" s="86"/>
      <c r="P792" s="86"/>
      <c r="Q792" s="86"/>
      <c r="R792" s="86"/>
      <c r="S792" s="86"/>
      <c r="T792" s="87"/>
      <c r="U792" s="40"/>
      <c r="V792" s="40"/>
      <c r="W792" s="40"/>
      <c r="X792" s="40"/>
      <c r="Y792" s="40"/>
      <c r="Z792" s="40"/>
      <c r="AA792" s="40"/>
      <c r="AB792" s="40"/>
      <c r="AC792" s="40"/>
      <c r="AD792" s="40"/>
      <c r="AE792" s="40"/>
      <c r="AT792" s="19" t="s">
        <v>165</v>
      </c>
      <c r="AU792" s="19" t="s">
        <v>83</v>
      </c>
    </row>
    <row r="793" s="13" customFormat="1">
      <c r="A793" s="13"/>
      <c r="B793" s="233"/>
      <c r="C793" s="234"/>
      <c r="D793" s="228" t="s">
        <v>170</v>
      </c>
      <c r="E793" s="235" t="s">
        <v>28</v>
      </c>
      <c r="F793" s="236" t="s">
        <v>1121</v>
      </c>
      <c r="G793" s="234"/>
      <c r="H793" s="237">
        <v>650</v>
      </c>
      <c r="I793" s="238"/>
      <c r="J793" s="234"/>
      <c r="K793" s="234"/>
      <c r="L793" s="239"/>
      <c r="M793" s="240"/>
      <c r="N793" s="241"/>
      <c r="O793" s="241"/>
      <c r="P793" s="241"/>
      <c r="Q793" s="241"/>
      <c r="R793" s="241"/>
      <c r="S793" s="241"/>
      <c r="T793" s="242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43" t="s">
        <v>170</v>
      </c>
      <c r="AU793" s="243" t="s">
        <v>83</v>
      </c>
      <c r="AV793" s="13" t="s">
        <v>83</v>
      </c>
      <c r="AW793" s="13" t="s">
        <v>35</v>
      </c>
      <c r="AX793" s="13" t="s">
        <v>74</v>
      </c>
      <c r="AY793" s="243" t="s">
        <v>156</v>
      </c>
    </row>
    <row r="794" s="13" customFormat="1">
      <c r="A794" s="13"/>
      <c r="B794" s="233"/>
      <c r="C794" s="234"/>
      <c r="D794" s="228" t="s">
        <v>170</v>
      </c>
      <c r="E794" s="235" t="s">
        <v>28</v>
      </c>
      <c r="F794" s="236" t="s">
        <v>1122</v>
      </c>
      <c r="G794" s="234"/>
      <c r="H794" s="237">
        <v>500</v>
      </c>
      <c r="I794" s="238"/>
      <c r="J794" s="234"/>
      <c r="K794" s="234"/>
      <c r="L794" s="239"/>
      <c r="M794" s="240"/>
      <c r="N794" s="241"/>
      <c r="O794" s="241"/>
      <c r="P794" s="241"/>
      <c r="Q794" s="241"/>
      <c r="R794" s="241"/>
      <c r="S794" s="241"/>
      <c r="T794" s="242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3" t="s">
        <v>170</v>
      </c>
      <c r="AU794" s="243" t="s">
        <v>83</v>
      </c>
      <c r="AV794" s="13" t="s">
        <v>83</v>
      </c>
      <c r="AW794" s="13" t="s">
        <v>35</v>
      </c>
      <c r="AX794" s="13" t="s">
        <v>74</v>
      </c>
      <c r="AY794" s="243" t="s">
        <v>156</v>
      </c>
    </row>
    <row r="795" s="13" customFormat="1">
      <c r="A795" s="13"/>
      <c r="B795" s="233"/>
      <c r="C795" s="234"/>
      <c r="D795" s="228" t="s">
        <v>170</v>
      </c>
      <c r="E795" s="235" t="s">
        <v>28</v>
      </c>
      <c r="F795" s="236" t="s">
        <v>1123</v>
      </c>
      <c r="G795" s="234"/>
      <c r="H795" s="237">
        <v>400</v>
      </c>
      <c r="I795" s="238"/>
      <c r="J795" s="234"/>
      <c r="K795" s="234"/>
      <c r="L795" s="239"/>
      <c r="M795" s="240"/>
      <c r="N795" s="241"/>
      <c r="O795" s="241"/>
      <c r="P795" s="241"/>
      <c r="Q795" s="241"/>
      <c r="R795" s="241"/>
      <c r="S795" s="241"/>
      <c r="T795" s="242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43" t="s">
        <v>170</v>
      </c>
      <c r="AU795" s="243" t="s">
        <v>83</v>
      </c>
      <c r="AV795" s="13" t="s">
        <v>83</v>
      </c>
      <c r="AW795" s="13" t="s">
        <v>35</v>
      </c>
      <c r="AX795" s="13" t="s">
        <v>74</v>
      </c>
      <c r="AY795" s="243" t="s">
        <v>156</v>
      </c>
    </row>
    <row r="796" s="14" customFormat="1">
      <c r="A796" s="14"/>
      <c r="B796" s="244"/>
      <c r="C796" s="245"/>
      <c r="D796" s="228" t="s">
        <v>170</v>
      </c>
      <c r="E796" s="246" t="s">
        <v>28</v>
      </c>
      <c r="F796" s="247" t="s">
        <v>186</v>
      </c>
      <c r="G796" s="245"/>
      <c r="H796" s="248">
        <v>1550</v>
      </c>
      <c r="I796" s="249"/>
      <c r="J796" s="245"/>
      <c r="K796" s="245"/>
      <c r="L796" s="250"/>
      <c r="M796" s="251"/>
      <c r="N796" s="252"/>
      <c r="O796" s="252"/>
      <c r="P796" s="252"/>
      <c r="Q796" s="252"/>
      <c r="R796" s="252"/>
      <c r="S796" s="252"/>
      <c r="T796" s="253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4" t="s">
        <v>170</v>
      </c>
      <c r="AU796" s="254" t="s">
        <v>83</v>
      </c>
      <c r="AV796" s="14" t="s">
        <v>163</v>
      </c>
      <c r="AW796" s="14" t="s">
        <v>35</v>
      </c>
      <c r="AX796" s="14" t="s">
        <v>81</v>
      </c>
      <c r="AY796" s="254" t="s">
        <v>156</v>
      </c>
    </row>
    <row r="797" s="2" customFormat="1" ht="37.8" customHeight="1">
      <c r="A797" s="40"/>
      <c r="B797" s="41"/>
      <c r="C797" s="215" t="s">
        <v>1124</v>
      </c>
      <c r="D797" s="215" t="s">
        <v>158</v>
      </c>
      <c r="E797" s="216" t="s">
        <v>1125</v>
      </c>
      <c r="F797" s="217" t="s">
        <v>1126</v>
      </c>
      <c r="G797" s="218" t="s">
        <v>289</v>
      </c>
      <c r="H797" s="219">
        <v>850</v>
      </c>
      <c r="I797" s="220"/>
      <c r="J797" s="221">
        <f>ROUND(I797*H797,2)</f>
        <v>0</v>
      </c>
      <c r="K797" s="217" t="s">
        <v>162</v>
      </c>
      <c r="L797" s="46"/>
      <c r="M797" s="222" t="s">
        <v>28</v>
      </c>
      <c r="N797" s="223" t="s">
        <v>45</v>
      </c>
      <c r="O797" s="86"/>
      <c r="P797" s="224">
        <f>O797*H797</f>
        <v>0</v>
      </c>
      <c r="Q797" s="224">
        <v>0</v>
      </c>
      <c r="R797" s="224">
        <f>Q797*H797</f>
        <v>0</v>
      </c>
      <c r="S797" s="224">
        <v>0.012999999999999999</v>
      </c>
      <c r="T797" s="225">
        <f>S797*H797</f>
        <v>11.049999999999999</v>
      </c>
      <c r="U797" s="40"/>
      <c r="V797" s="40"/>
      <c r="W797" s="40"/>
      <c r="X797" s="40"/>
      <c r="Y797" s="40"/>
      <c r="Z797" s="40"/>
      <c r="AA797" s="40"/>
      <c r="AB797" s="40"/>
      <c r="AC797" s="40"/>
      <c r="AD797" s="40"/>
      <c r="AE797" s="40"/>
      <c r="AR797" s="226" t="s">
        <v>163</v>
      </c>
      <c r="AT797" s="226" t="s">
        <v>158</v>
      </c>
      <c r="AU797" s="226" t="s">
        <v>83</v>
      </c>
      <c r="AY797" s="19" t="s">
        <v>156</v>
      </c>
      <c r="BE797" s="227">
        <f>IF(N797="základní",J797,0)</f>
        <v>0</v>
      </c>
      <c r="BF797" s="227">
        <f>IF(N797="snížená",J797,0)</f>
        <v>0</v>
      </c>
      <c r="BG797" s="227">
        <f>IF(N797="zákl. přenesená",J797,0)</f>
        <v>0</v>
      </c>
      <c r="BH797" s="227">
        <f>IF(N797="sníž. přenesená",J797,0)</f>
        <v>0</v>
      </c>
      <c r="BI797" s="227">
        <f>IF(N797="nulová",J797,0)</f>
        <v>0</v>
      </c>
      <c r="BJ797" s="19" t="s">
        <v>81</v>
      </c>
      <c r="BK797" s="227">
        <f>ROUND(I797*H797,2)</f>
        <v>0</v>
      </c>
      <c r="BL797" s="19" t="s">
        <v>163</v>
      </c>
      <c r="BM797" s="226" t="s">
        <v>1127</v>
      </c>
    </row>
    <row r="798" s="2" customFormat="1">
      <c r="A798" s="40"/>
      <c r="B798" s="41"/>
      <c r="C798" s="42"/>
      <c r="D798" s="228" t="s">
        <v>165</v>
      </c>
      <c r="E798" s="42"/>
      <c r="F798" s="229" t="s">
        <v>1126</v>
      </c>
      <c r="G798" s="42"/>
      <c r="H798" s="42"/>
      <c r="I798" s="230"/>
      <c r="J798" s="42"/>
      <c r="K798" s="42"/>
      <c r="L798" s="46"/>
      <c r="M798" s="231"/>
      <c r="N798" s="232"/>
      <c r="O798" s="86"/>
      <c r="P798" s="86"/>
      <c r="Q798" s="86"/>
      <c r="R798" s="86"/>
      <c r="S798" s="86"/>
      <c r="T798" s="87"/>
      <c r="U798" s="40"/>
      <c r="V798" s="40"/>
      <c r="W798" s="40"/>
      <c r="X798" s="40"/>
      <c r="Y798" s="40"/>
      <c r="Z798" s="40"/>
      <c r="AA798" s="40"/>
      <c r="AB798" s="40"/>
      <c r="AC798" s="40"/>
      <c r="AD798" s="40"/>
      <c r="AE798" s="40"/>
      <c r="AT798" s="19" t="s">
        <v>165</v>
      </c>
      <c r="AU798" s="19" t="s">
        <v>83</v>
      </c>
    </row>
    <row r="799" s="13" customFormat="1">
      <c r="A799" s="13"/>
      <c r="B799" s="233"/>
      <c r="C799" s="234"/>
      <c r="D799" s="228" t="s">
        <v>170</v>
      </c>
      <c r="E799" s="235" t="s">
        <v>28</v>
      </c>
      <c r="F799" s="236" t="s">
        <v>1128</v>
      </c>
      <c r="G799" s="234"/>
      <c r="H799" s="237">
        <v>450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3" t="s">
        <v>170</v>
      </c>
      <c r="AU799" s="243" t="s">
        <v>83</v>
      </c>
      <c r="AV799" s="13" t="s">
        <v>83</v>
      </c>
      <c r="AW799" s="13" t="s">
        <v>35</v>
      </c>
      <c r="AX799" s="13" t="s">
        <v>74</v>
      </c>
      <c r="AY799" s="243" t="s">
        <v>156</v>
      </c>
    </row>
    <row r="800" s="13" customFormat="1">
      <c r="A800" s="13"/>
      <c r="B800" s="233"/>
      <c r="C800" s="234"/>
      <c r="D800" s="228" t="s">
        <v>170</v>
      </c>
      <c r="E800" s="235" t="s">
        <v>28</v>
      </c>
      <c r="F800" s="236" t="s">
        <v>1129</v>
      </c>
      <c r="G800" s="234"/>
      <c r="H800" s="237">
        <v>250</v>
      </c>
      <c r="I800" s="238"/>
      <c r="J800" s="234"/>
      <c r="K800" s="234"/>
      <c r="L800" s="239"/>
      <c r="M800" s="240"/>
      <c r="N800" s="241"/>
      <c r="O800" s="241"/>
      <c r="P800" s="241"/>
      <c r="Q800" s="241"/>
      <c r="R800" s="241"/>
      <c r="S800" s="241"/>
      <c r="T800" s="242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3" t="s">
        <v>170</v>
      </c>
      <c r="AU800" s="243" t="s">
        <v>83</v>
      </c>
      <c r="AV800" s="13" t="s">
        <v>83</v>
      </c>
      <c r="AW800" s="13" t="s">
        <v>35</v>
      </c>
      <c r="AX800" s="13" t="s">
        <v>74</v>
      </c>
      <c r="AY800" s="243" t="s">
        <v>156</v>
      </c>
    </row>
    <row r="801" s="13" customFormat="1">
      <c r="A801" s="13"/>
      <c r="B801" s="233"/>
      <c r="C801" s="234"/>
      <c r="D801" s="228" t="s">
        <v>170</v>
      </c>
      <c r="E801" s="235" t="s">
        <v>28</v>
      </c>
      <c r="F801" s="236" t="s">
        <v>1130</v>
      </c>
      <c r="G801" s="234"/>
      <c r="H801" s="237">
        <v>150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170</v>
      </c>
      <c r="AU801" s="243" t="s">
        <v>83</v>
      </c>
      <c r="AV801" s="13" t="s">
        <v>83</v>
      </c>
      <c r="AW801" s="13" t="s">
        <v>35</v>
      </c>
      <c r="AX801" s="13" t="s">
        <v>74</v>
      </c>
      <c r="AY801" s="243" t="s">
        <v>156</v>
      </c>
    </row>
    <row r="802" s="14" customFormat="1">
      <c r="A802" s="14"/>
      <c r="B802" s="244"/>
      <c r="C802" s="245"/>
      <c r="D802" s="228" t="s">
        <v>170</v>
      </c>
      <c r="E802" s="246" t="s">
        <v>28</v>
      </c>
      <c r="F802" s="247" t="s">
        <v>186</v>
      </c>
      <c r="G802" s="245"/>
      <c r="H802" s="248">
        <v>850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170</v>
      </c>
      <c r="AU802" s="254" t="s">
        <v>83</v>
      </c>
      <c r="AV802" s="14" t="s">
        <v>163</v>
      </c>
      <c r="AW802" s="14" t="s">
        <v>35</v>
      </c>
      <c r="AX802" s="14" t="s">
        <v>81</v>
      </c>
      <c r="AY802" s="254" t="s">
        <v>156</v>
      </c>
    </row>
    <row r="803" s="2" customFormat="1" ht="37.8" customHeight="1">
      <c r="A803" s="40"/>
      <c r="B803" s="41"/>
      <c r="C803" s="215" t="s">
        <v>1131</v>
      </c>
      <c r="D803" s="215" t="s">
        <v>158</v>
      </c>
      <c r="E803" s="216" t="s">
        <v>1132</v>
      </c>
      <c r="F803" s="217" t="s">
        <v>1133</v>
      </c>
      <c r="G803" s="218" t="s">
        <v>289</v>
      </c>
      <c r="H803" s="219">
        <v>253</v>
      </c>
      <c r="I803" s="220"/>
      <c r="J803" s="221">
        <f>ROUND(I803*H803,2)</f>
        <v>0</v>
      </c>
      <c r="K803" s="217" t="s">
        <v>162</v>
      </c>
      <c r="L803" s="46"/>
      <c r="M803" s="222" t="s">
        <v>28</v>
      </c>
      <c r="N803" s="223" t="s">
        <v>45</v>
      </c>
      <c r="O803" s="86"/>
      <c r="P803" s="224">
        <f>O803*H803</f>
        <v>0</v>
      </c>
      <c r="Q803" s="224">
        <v>0</v>
      </c>
      <c r="R803" s="224">
        <f>Q803*H803</f>
        <v>0</v>
      </c>
      <c r="S803" s="224">
        <v>0.017999999999999999</v>
      </c>
      <c r="T803" s="225">
        <f>S803*H803</f>
        <v>4.5539999999999994</v>
      </c>
      <c r="U803" s="40"/>
      <c r="V803" s="40"/>
      <c r="W803" s="40"/>
      <c r="X803" s="40"/>
      <c r="Y803" s="40"/>
      <c r="Z803" s="40"/>
      <c r="AA803" s="40"/>
      <c r="AB803" s="40"/>
      <c r="AC803" s="40"/>
      <c r="AD803" s="40"/>
      <c r="AE803" s="40"/>
      <c r="AR803" s="226" t="s">
        <v>163</v>
      </c>
      <c r="AT803" s="226" t="s">
        <v>158</v>
      </c>
      <c r="AU803" s="226" t="s">
        <v>83</v>
      </c>
      <c r="AY803" s="19" t="s">
        <v>156</v>
      </c>
      <c r="BE803" s="227">
        <f>IF(N803="základní",J803,0)</f>
        <v>0</v>
      </c>
      <c r="BF803" s="227">
        <f>IF(N803="snížená",J803,0)</f>
        <v>0</v>
      </c>
      <c r="BG803" s="227">
        <f>IF(N803="zákl. přenesená",J803,0)</f>
        <v>0</v>
      </c>
      <c r="BH803" s="227">
        <f>IF(N803="sníž. přenesená",J803,0)</f>
        <v>0</v>
      </c>
      <c r="BI803" s="227">
        <f>IF(N803="nulová",J803,0)</f>
        <v>0</v>
      </c>
      <c r="BJ803" s="19" t="s">
        <v>81</v>
      </c>
      <c r="BK803" s="227">
        <f>ROUND(I803*H803,2)</f>
        <v>0</v>
      </c>
      <c r="BL803" s="19" t="s">
        <v>163</v>
      </c>
      <c r="BM803" s="226" t="s">
        <v>1134</v>
      </c>
    </row>
    <row r="804" s="2" customFormat="1">
      <c r="A804" s="40"/>
      <c r="B804" s="41"/>
      <c r="C804" s="42"/>
      <c r="D804" s="228" t="s">
        <v>165</v>
      </c>
      <c r="E804" s="42"/>
      <c r="F804" s="229" t="s">
        <v>1133</v>
      </c>
      <c r="G804" s="42"/>
      <c r="H804" s="42"/>
      <c r="I804" s="230"/>
      <c r="J804" s="42"/>
      <c r="K804" s="42"/>
      <c r="L804" s="46"/>
      <c r="M804" s="231"/>
      <c r="N804" s="232"/>
      <c r="O804" s="86"/>
      <c r="P804" s="86"/>
      <c r="Q804" s="86"/>
      <c r="R804" s="86"/>
      <c r="S804" s="86"/>
      <c r="T804" s="87"/>
      <c r="U804" s="40"/>
      <c r="V804" s="40"/>
      <c r="W804" s="40"/>
      <c r="X804" s="40"/>
      <c r="Y804" s="40"/>
      <c r="Z804" s="40"/>
      <c r="AA804" s="40"/>
      <c r="AB804" s="40"/>
      <c r="AC804" s="40"/>
      <c r="AD804" s="40"/>
      <c r="AE804" s="40"/>
      <c r="AT804" s="19" t="s">
        <v>165</v>
      </c>
      <c r="AU804" s="19" t="s">
        <v>83</v>
      </c>
    </row>
    <row r="805" s="13" customFormat="1">
      <c r="A805" s="13"/>
      <c r="B805" s="233"/>
      <c r="C805" s="234"/>
      <c r="D805" s="228" t="s">
        <v>170</v>
      </c>
      <c r="E805" s="235" t="s">
        <v>28</v>
      </c>
      <c r="F805" s="236" t="s">
        <v>1135</v>
      </c>
      <c r="G805" s="234"/>
      <c r="H805" s="237">
        <v>12</v>
      </c>
      <c r="I805" s="238"/>
      <c r="J805" s="234"/>
      <c r="K805" s="234"/>
      <c r="L805" s="239"/>
      <c r="M805" s="240"/>
      <c r="N805" s="241"/>
      <c r="O805" s="241"/>
      <c r="P805" s="241"/>
      <c r="Q805" s="241"/>
      <c r="R805" s="241"/>
      <c r="S805" s="241"/>
      <c r="T805" s="24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3" t="s">
        <v>170</v>
      </c>
      <c r="AU805" s="243" t="s">
        <v>83</v>
      </c>
      <c r="AV805" s="13" t="s">
        <v>83</v>
      </c>
      <c r="AW805" s="13" t="s">
        <v>35</v>
      </c>
      <c r="AX805" s="13" t="s">
        <v>74</v>
      </c>
      <c r="AY805" s="243" t="s">
        <v>156</v>
      </c>
    </row>
    <row r="806" s="13" customFormat="1">
      <c r="A806" s="13"/>
      <c r="B806" s="233"/>
      <c r="C806" s="234"/>
      <c r="D806" s="228" t="s">
        <v>170</v>
      </c>
      <c r="E806" s="235" t="s">
        <v>28</v>
      </c>
      <c r="F806" s="236" t="s">
        <v>1136</v>
      </c>
      <c r="G806" s="234"/>
      <c r="H806" s="237">
        <v>155</v>
      </c>
      <c r="I806" s="238"/>
      <c r="J806" s="234"/>
      <c r="K806" s="234"/>
      <c r="L806" s="239"/>
      <c r="M806" s="240"/>
      <c r="N806" s="241"/>
      <c r="O806" s="241"/>
      <c r="P806" s="241"/>
      <c r="Q806" s="241"/>
      <c r="R806" s="241"/>
      <c r="S806" s="241"/>
      <c r="T806" s="242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43" t="s">
        <v>170</v>
      </c>
      <c r="AU806" s="243" t="s">
        <v>83</v>
      </c>
      <c r="AV806" s="13" t="s">
        <v>83</v>
      </c>
      <c r="AW806" s="13" t="s">
        <v>35</v>
      </c>
      <c r="AX806" s="13" t="s">
        <v>74</v>
      </c>
      <c r="AY806" s="243" t="s">
        <v>156</v>
      </c>
    </row>
    <row r="807" s="13" customFormat="1">
      <c r="A807" s="13"/>
      <c r="B807" s="233"/>
      <c r="C807" s="234"/>
      <c r="D807" s="228" t="s">
        <v>170</v>
      </c>
      <c r="E807" s="235" t="s">
        <v>28</v>
      </c>
      <c r="F807" s="236" t="s">
        <v>1137</v>
      </c>
      <c r="G807" s="234"/>
      <c r="H807" s="237">
        <v>86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3" t="s">
        <v>170</v>
      </c>
      <c r="AU807" s="243" t="s">
        <v>83</v>
      </c>
      <c r="AV807" s="13" t="s">
        <v>83</v>
      </c>
      <c r="AW807" s="13" t="s">
        <v>35</v>
      </c>
      <c r="AX807" s="13" t="s">
        <v>74</v>
      </c>
      <c r="AY807" s="243" t="s">
        <v>156</v>
      </c>
    </row>
    <row r="808" s="14" customFormat="1">
      <c r="A808" s="14"/>
      <c r="B808" s="244"/>
      <c r="C808" s="245"/>
      <c r="D808" s="228" t="s">
        <v>170</v>
      </c>
      <c r="E808" s="246" t="s">
        <v>28</v>
      </c>
      <c r="F808" s="247" t="s">
        <v>186</v>
      </c>
      <c r="G808" s="245"/>
      <c r="H808" s="248">
        <v>253</v>
      </c>
      <c r="I808" s="249"/>
      <c r="J808" s="245"/>
      <c r="K808" s="245"/>
      <c r="L808" s="250"/>
      <c r="M808" s="251"/>
      <c r="N808" s="252"/>
      <c r="O808" s="252"/>
      <c r="P808" s="252"/>
      <c r="Q808" s="252"/>
      <c r="R808" s="252"/>
      <c r="S808" s="252"/>
      <c r="T808" s="25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54" t="s">
        <v>170</v>
      </c>
      <c r="AU808" s="254" t="s">
        <v>83</v>
      </c>
      <c r="AV808" s="14" t="s">
        <v>163</v>
      </c>
      <c r="AW808" s="14" t="s">
        <v>35</v>
      </c>
      <c r="AX808" s="14" t="s">
        <v>81</v>
      </c>
      <c r="AY808" s="254" t="s">
        <v>156</v>
      </c>
    </row>
    <row r="809" s="2" customFormat="1" ht="37.8" customHeight="1">
      <c r="A809" s="40"/>
      <c r="B809" s="41"/>
      <c r="C809" s="215" t="s">
        <v>1138</v>
      </c>
      <c r="D809" s="215" t="s">
        <v>158</v>
      </c>
      <c r="E809" s="216" t="s">
        <v>1139</v>
      </c>
      <c r="F809" s="217" t="s">
        <v>1140</v>
      </c>
      <c r="G809" s="218" t="s">
        <v>289</v>
      </c>
      <c r="H809" s="219">
        <v>601</v>
      </c>
      <c r="I809" s="220"/>
      <c r="J809" s="221">
        <f>ROUND(I809*H809,2)</f>
        <v>0</v>
      </c>
      <c r="K809" s="217" t="s">
        <v>162</v>
      </c>
      <c r="L809" s="46"/>
      <c r="M809" s="222" t="s">
        <v>28</v>
      </c>
      <c r="N809" s="223" t="s">
        <v>45</v>
      </c>
      <c r="O809" s="86"/>
      <c r="P809" s="224">
        <f>O809*H809</f>
        <v>0</v>
      </c>
      <c r="Q809" s="224">
        <v>0</v>
      </c>
      <c r="R809" s="224">
        <f>Q809*H809</f>
        <v>0</v>
      </c>
      <c r="S809" s="224">
        <v>0.027</v>
      </c>
      <c r="T809" s="225">
        <f>S809*H809</f>
        <v>16.227</v>
      </c>
      <c r="U809" s="40"/>
      <c r="V809" s="40"/>
      <c r="W809" s="40"/>
      <c r="X809" s="40"/>
      <c r="Y809" s="40"/>
      <c r="Z809" s="40"/>
      <c r="AA809" s="40"/>
      <c r="AB809" s="40"/>
      <c r="AC809" s="40"/>
      <c r="AD809" s="40"/>
      <c r="AE809" s="40"/>
      <c r="AR809" s="226" t="s">
        <v>163</v>
      </c>
      <c r="AT809" s="226" t="s">
        <v>158</v>
      </c>
      <c r="AU809" s="226" t="s">
        <v>83</v>
      </c>
      <c r="AY809" s="19" t="s">
        <v>156</v>
      </c>
      <c r="BE809" s="227">
        <f>IF(N809="základní",J809,0)</f>
        <v>0</v>
      </c>
      <c r="BF809" s="227">
        <f>IF(N809="snížená",J809,0)</f>
        <v>0</v>
      </c>
      <c r="BG809" s="227">
        <f>IF(N809="zákl. přenesená",J809,0)</f>
        <v>0</v>
      </c>
      <c r="BH809" s="227">
        <f>IF(N809="sníž. přenesená",J809,0)</f>
        <v>0</v>
      </c>
      <c r="BI809" s="227">
        <f>IF(N809="nulová",J809,0)</f>
        <v>0</v>
      </c>
      <c r="BJ809" s="19" t="s">
        <v>81</v>
      </c>
      <c r="BK809" s="227">
        <f>ROUND(I809*H809,2)</f>
        <v>0</v>
      </c>
      <c r="BL809" s="19" t="s">
        <v>163</v>
      </c>
      <c r="BM809" s="226" t="s">
        <v>1141</v>
      </c>
    </row>
    <row r="810" s="2" customFormat="1">
      <c r="A810" s="40"/>
      <c r="B810" s="41"/>
      <c r="C810" s="42"/>
      <c r="D810" s="228" t="s">
        <v>165</v>
      </c>
      <c r="E810" s="42"/>
      <c r="F810" s="229" t="s">
        <v>1140</v>
      </c>
      <c r="G810" s="42"/>
      <c r="H810" s="42"/>
      <c r="I810" s="230"/>
      <c r="J810" s="42"/>
      <c r="K810" s="42"/>
      <c r="L810" s="46"/>
      <c r="M810" s="231"/>
      <c r="N810" s="232"/>
      <c r="O810" s="86"/>
      <c r="P810" s="86"/>
      <c r="Q810" s="86"/>
      <c r="R810" s="86"/>
      <c r="S810" s="86"/>
      <c r="T810" s="87"/>
      <c r="U810" s="40"/>
      <c r="V810" s="40"/>
      <c r="W810" s="40"/>
      <c r="X810" s="40"/>
      <c r="Y810" s="40"/>
      <c r="Z810" s="40"/>
      <c r="AA810" s="40"/>
      <c r="AB810" s="40"/>
      <c r="AC810" s="40"/>
      <c r="AD810" s="40"/>
      <c r="AE810" s="40"/>
      <c r="AT810" s="19" t="s">
        <v>165</v>
      </c>
      <c r="AU810" s="19" t="s">
        <v>83</v>
      </c>
    </row>
    <row r="811" s="13" customFormat="1">
      <c r="A811" s="13"/>
      <c r="B811" s="233"/>
      <c r="C811" s="234"/>
      <c r="D811" s="228" t="s">
        <v>170</v>
      </c>
      <c r="E811" s="235" t="s">
        <v>28</v>
      </c>
      <c r="F811" s="236" t="s">
        <v>1142</v>
      </c>
      <c r="G811" s="234"/>
      <c r="H811" s="237">
        <v>595</v>
      </c>
      <c r="I811" s="238"/>
      <c r="J811" s="234"/>
      <c r="K811" s="234"/>
      <c r="L811" s="239"/>
      <c r="M811" s="240"/>
      <c r="N811" s="241"/>
      <c r="O811" s="241"/>
      <c r="P811" s="241"/>
      <c r="Q811" s="241"/>
      <c r="R811" s="241"/>
      <c r="S811" s="241"/>
      <c r="T811" s="24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3" t="s">
        <v>170</v>
      </c>
      <c r="AU811" s="243" t="s">
        <v>83</v>
      </c>
      <c r="AV811" s="13" t="s">
        <v>83</v>
      </c>
      <c r="AW811" s="13" t="s">
        <v>35</v>
      </c>
      <c r="AX811" s="13" t="s">
        <v>74</v>
      </c>
      <c r="AY811" s="243" t="s">
        <v>156</v>
      </c>
    </row>
    <row r="812" s="13" customFormat="1">
      <c r="A812" s="13"/>
      <c r="B812" s="233"/>
      <c r="C812" s="234"/>
      <c r="D812" s="228" t="s">
        <v>170</v>
      </c>
      <c r="E812" s="235" t="s">
        <v>28</v>
      </c>
      <c r="F812" s="236" t="s">
        <v>1143</v>
      </c>
      <c r="G812" s="234"/>
      <c r="H812" s="237">
        <v>6</v>
      </c>
      <c r="I812" s="238"/>
      <c r="J812" s="234"/>
      <c r="K812" s="234"/>
      <c r="L812" s="239"/>
      <c r="M812" s="240"/>
      <c r="N812" s="241"/>
      <c r="O812" s="241"/>
      <c r="P812" s="241"/>
      <c r="Q812" s="241"/>
      <c r="R812" s="241"/>
      <c r="S812" s="241"/>
      <c r="T812" s="242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43" t="s">
        <v>170</v>
      </c>
      <c r="AU812" s="243" t="s">
        <v>83</v>
      </c>
      <c r="AV812" s="13" t="s">
        <v>83</v>
      </c>
      <c r="AW812" s="13" t="s">
        <v>35</v>
      </c>
      <c r="AX812" s="13" t="s">
        <v>74</v>
      </c>
      <c r="AY812" s="243" t="s">
        <v>156</v>
      </c>
    </row>
    <row r="813" s="14" customFormat="1">
      <c r="A813" s="14"/>
      <c r="B813" s="244"/>
      <c r="C813" s="245"/>
      <c r="D813" s="228" t="s">
        <v>170</v>
      </c>
      <c r="E813" s="246" t="s">
        <v>28</v>
      </c>
      <c r="F813" s="247" t="s">
        <v>186</v>
      </c>
      <c r="G813" s="245"/>
      <c r="H813" s="248">
        <v>601</v>
      </c>
      <c r="I813" s="249"/>
      <c r="J813" s="245"/>
      <c r="K813" s="245"/>
      <c r="L813" s="250"/>
      <c r="M813" s="251"/>
      <c r="N813" s="252"/>
      <c r="O813" s="252"/>
      <c r="P813" s="252"/>
      <c r="Q813" s="252"/>
      <c r="R813" s="252"/>
      <c r="S813" s="252"/>
      <c r="T813" s="253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4" t="s">
        <v>170</v>
      </c>
      <c r="AU813" s="254" t="s">
        <v>83</v>
      </c>
      <c r="AV813" s="14" t="s">
        <v>163</v>
      </c>
      <c r="AW813" s="14" t="s">
        <v>35</v>
      </c>
      <c r="AX813" s="14" t="s">
        <v>81</v>
      </c>
      <c r="AY813" s="254" t="s">
        <v>156</v>
      </c>
    </row>
    <row r="814" s="2" customFormat="1" ht="37.8" customHeight="1">
      <c r="A814" s="40"/>
      <c r="B814" s="41"/>
      <c r="C814" s="215" t="s">
        <v>1144</v>
      </c>
      <c r="D814" s="215" t="s">
        <v>158</v>
      </c>
      <c r="E814" s="216" t="s">
        <v>1145</v>
      </c>
      <c r="F814" s="217" t="s">
        <v>1146</v>
      </c>
      <c r="G814" s="218" t="s">
        <v>289</v>
      </c>
      <c r="H814" s="219">
        <v>176</v>
      </c>
      <c r="I814" s="220"/>
      <c r="J814" s="221">
        <f>ROUND(I814*H814,2)</f>
        <v>0</v>
      </c>
      <c r="K814" s="217" t="s">
        <v>162</v>
      </c>
      <c r="L814" s="46"/>
      <c r="M814" s="222" t="s">
        <v>28</v>
      </c>
      <c r="N814" s="223" t="s">
        <v>45</v>
      </c>
      <c r="O814" s="86"/>
      <c r="P814" s="224">
        <f>O814*H814</f>
        <v>0</v>
      </c>
      <c r="Q814" s="224">
        <v>0</v>
      </c>
      <c r="R814" s="224">
        <f>Q814*H814</f>
        <v>0</v>
      </c>
      <c r="S814" s="224">
        <v>0.053999999999999999</v>
      </c>
      <c r="T814" s="225">
        <f>S814*H814</f>
        <v>9.5039999999999996</v>
      </c>
      <c r="U814" s="40"/>
      <c r="V814" s="40"/>
      <c r="W814" s="40"/>
      <c r="X814" s="40"/>
      <c r="Y814" s="40"/>
      <c r="Z814" s="40"/>
      <c r="AA814" s="40"/>
      <c r="AB814" s="40"/>
      <c r="AC814" s="40"/>
      <c r="AD814" s="40"/>
      <c r="AE814" s="40"/>
      <c r="AR814" s="226" t="s">
        <v>163</v>
      </c>
      <c r="AT814" s="226" t="s">
        <v>158</v>
      </c>
      <c r="AU814" s="226" t="s">
        <v>83</v>
      </c>
      <c r="AY814" s="19" t="s">
        <v>156</v>
      </c>
      <c r="BE814" s="227">
        <f>IF(N814="základní",J814,0)</f>
        <v>0</v>
      </c>
      <c r="BF814" s="227">
        <f>IF(N814="snížená",J814,0)</f>
        <v>0</v>
      </c>
      <c r="BG814" s="227">
        <f>IF(N814="zákl. přenesená",J814,0)</f>
        <v>0</v>
      </c>
      <c r="BH814" s="227">
        <f>IF(N814="sníž. přenesená",J814,0)</f>
        <v>0</v>
      </c>
      <c r="BI814" s="227">
        <f>IF(N814="nulová",J814,0)</f>
        <v>0</v>
      </c>
      <c r="BJ814" s="19" t="s">
        <v>81</v>
      </c>
      <c r="BK814" s="227">
        <f>ROUND(I814*H814,2)</f>
        <v>0</v>
      </c>
      <c r="BL814" s="19" t="s">
        <v>163</v>
      </c>
      <c r="BM814" s="226" t="s">
        <v>1147</v>
      </c>
    </row>
    <row r="815" s="2" customFormat="1">
      <c r="A815" s="40"/>
      <c r="B815" s="41"/>
      <c r="C815" s="42"/>
      <c r="D815" s="228" t="s">
        <v>165</v>
      </c>
      <c r="E815" s="42"/>
      <c r="F815" s="229" t="s">
        <v>1146</v>
      </c>
      <c r="G815" s="42"/>
      <c r="H815" s="42"/>
      <c r="I815" s="230"/>
      <c r="J815" s="42"/>
      <c r="K815" s="42"/>
      <c r="L815" s="46"/>
      <c r="M815" s="231"/>
      <c r="N815" s="232"/>
      <c r="O815" s="86"/>
      <c r="P815" s="86"/>
      <c r="Q815" s="86"/>
      <c r="R815" s="86"/>
      <c r="S815" s="86"/>
      <c r="T815" s="87"/>
      <c r="U815" s="40"/>
      <c r="V815" s="40"/>
      <c r="W815" s="40"/>
      <c r="X815" s="40"/>
      <c r="Y815" s="40"/>
      <c r="Z815" s="40"/>
      <c r="AA815" s="40"/>
      <c r="AB815" s="40"/>
      <c r="AC815" s="40"/>
      <c r="AD815" s="40"/>
      <c r="AE815" s="40"/>
      <c r="AT815" s="19" t="s">
        <v>165</v>
      </c>
      <c r="AU815" s="19" t="s">
        <v>83</v>
      </c>
    </row>
    <row r="816" s="13" customFormat="1">
      <c r="A816" s="13"/>
      <c r="B816" s="233"/>
      <c r="C816" s="234"/>
      <c r="D816" s="228" t="s">
        <v>170</v>
      </c>
      <c r="E816" s="235" t="s">
        <v>28</v>
      </c>
      <c r="F816" s="236" t="s">
        <v>1148</v>
      </c>
      <c r="G816" s="234"/>
      <c r="H816" s="237">
        <v>176</v>
      </c>
      <c r="I816" s="238"/>
      <c r="J816" s="234"/>
      <c r="K816" s="234"/>
      <c r="L816" s="239"/>
      <c r="M816" s="240"/>
      <c r="N816" s="241"/>
      <c r="O816" s="241"/>
      <c r="P816" s="241"/>
      <c r="Q816" s="241"/>
      <c r="R816" s="241"/>
      <c r="S816" s="241"/>
      <c r="T816" s="24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3" t="s">
        <v>170</v>
      </c>
      <c r="AU816" s="243" t="s">
        <v>83</v>
      </c>
      <c r="AV816" s="13" t="s">
        <v>83</v>
      </c>
      <c r="AW816" s="13" t="s">
        <v>35</v>
      </c>
      <c r="AX816" s="13" t="s">
        <v>74</v>
      </c>
      <c r="AY816" s="243" t="s">
        <v>156</v>
      </c>
    </row>
    <row r="817" s="14" customFormat="1">
      <c r="A817" s="14"/>
      <c r="B817" s="244"/>
      <c r="C817" s="245"/>
      <c r="D817" s="228" t="s">
        <v>170</v>
      </c>
      <c r="E817" s="246" t="s">
        <v>28</v>
      </c>
      <c r="F817" s="247" t="s">
        <v>186</v>
      </c>
      <c r="G817" s="245"/>
      <c r="H817" s="248">
        <v>176</v>
      </c>
      <c r="I817" s="249"/>
      <c r="J817" s="245"/>
      <c r="K817" s="245"/>
      <c r="L817" s="250"/>
      <c r="M817" s="251"/>
      <c r="N817" s="252"/>
      <c r="O817" s="252"/>
      <c r="P817" s="252"/>
      <c r="Q817" s="252"/>
      <c r="R817" s="252"/>
      <c r="S817" s="252"/>
      <c r="T817" s="253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4" t="s">
        <v>170</v>
      </c>
      <c r="AU817" s="254" t="s">
        <v>83</v>
      </c>
      <c r="AV817" s="14" t="s">
        <v>163</v>
      </c>
      <c r="AW817" s="14" t="s">
        <v>35</v>
      </c>
      <c r="AX817" s="14" t="s">
        <v>81</v>
      </c>
      <c r="AY817" s="254" t="s">
        <v>156</v>
      </c>
    </row>
    <row r="818" s="2" customFormat="1" ht="37.8" customHeight="1">
      <c r="A818" s="40"/>
      <c r="B818" s="41"/>
      <c r="C818" s="215" t="s">
        <v>1149</v>
      </c>
      <c r="D818" s="215" t="s">
        <v>158</v>
      </c>
      <c r="E818" s="216" t="s">
        <v>1150</v>
      </c>
      <c r="F818" s="217" t="s">
        <v>1151</v>
      </c>
      <c r="G818" s="218" t="s">
        <v>289</v>
      </c>
      <c r="H818" s="219">
        <v>146</v>
      </c>
      <c r="I818" s="220"/>
      <c r="J818" s="221">
        <f>ROUND(I818*H818,2)</f>
        <v>0</v>
      </c>
      <c r="K818" s="217" t="s">
        <v>162</v>
      </c>
      <c r="L818" s="46"/>
      <c r="M818" s="222" t="s">
        <v>28</v>
      </c>
      <c r="N818" s="223" t="s">
        <v>45</v>
      </c>
      <c r="O818" s="86"/>
      <c r="P818" s="224">
        <f>O818*H818</f>
        <v>0</v>
      </c>
      <c r="Q818" s="224">
        <v>0</v>
      </c>
      <c r="R818" s="224">
        <f>Q818*H818</f>
        <v>0</v>
      </c>
      <c r="S818" s="224">
        <v>0.040000000000000001</v>
      </c>
      <c r="T818" s="225">
        <f>S818*H818</f>
        <v>5.8399999999999999</v>
      </c>
      <c r="U818" s="40"/>
      <c r="V818" s="40"/>
      <c r="W818" s="40"/>
      <c r="X818" s="40"/>
      <c r="Y818" s="40"/>
      <c r="Z818" s="40"/>
      <c r="AA818" s="40"/>
      <c r="AB818" s="40"/>
      <c r="AC818" s="40"/>
      <c r="AD818" s="40"/>
      <c r="AE818" s="40"/>
      <c r="AR818" s="226" t="s">
        <v>163</v>
      </c>
      <c r="AT818" s="226" t="s">
        <v>158</v>
      </c>
      <c r="AU818" s="226" t="s">
        <v>83</v>
      </c>
      <c r="AY818" s="19" t="s">
        <v>156</v>
      </c>
      <c r="BE818" s="227">
        <f>IF(N818="základní",J818,0)</f>
        <v>0</v>
      </c>
      <c r="BF818" s="227">
        <f>IF(N818="snížená",J818,0)</f>
        <v>0</v>
      </c>
      <c r="BG818" s="227">
        <f>IF(N818="zákl. přenesená",J818,0)</f>
        <v>0</v>
      </c>
      <c r="BH818" s="227">
        <f>IF(N818="sníž. přenesená",J818,0)</f>
        <v>0</v>
      </c>
      <c r="BI818" s="227">
        <f>IF(N818="nulová",J818,0)</f>
        <v>0</v>
      </c>
      <c r="BJ818" s="19" t="s">
        <v>81</v>
      </c>
      <c r="BK818" s="227">
        <f>ROUND(I818*H818,2)</f>
        <v>0</v>
      </c>
      <c r="BL818" s="19" t="s">
        <v>163</v>
      </c>
      <c r="BM818" s="226" t="s">
        <v>1152</v>
      </c>
    </row>
    <row r="819" s="2" customFormat="1">
      <c r="A819" s="40"/>
      <c r="B819" s="41"/>
      <c r="C819" s="42"/>
      <c r="D819" s="228" t="s">
        <v>165</v>
      </c>
      <c r="E819" s="42"/>
      <c r="F819" s="229" t="s">
        <v>1151</v>
      </c>
      <c r="G819" s="42"/>
      <c r="H819" s="42"/>
      <c r="I819" s="230"/>
      <c r="J819" s="42"/>
      <c r="K819" s="42"/>
      <c r="L819" s="46"/>
      <c r="M819" s="231"/>
      <c r="N819" s="232"/>
      <c r="O819" s="86"/>
      <c r="P819" s="86"/>
      <c r="Q819" s="86"/>
      <c r="R819" s="86"/>
      <c r="S819" s="86"/>
      <c r="T819" s="87"/>
      <c r="U819" s="40"/>
      <c r="V819" s="40"/>
      <c r="W819" s="40"/>
      <c r="X819" s="40"/>
      <c r="Y819" s="40"/>
      <c r="Z819" s="40"/>
      <c r="AA819" s="40"/>
      <c r="AB819" s="40"/>
      <c r="AC819" s="40"/>
      <c r="AD819" s="40"/>
      <c r="AE819" s="40"/>
      <c r="AT819" s="19" t="s">
        <v>165</v>
      </c>
      <c r="AU819" s="19" t="s">
        <v>83</v>
      </c>
    </row>
    <row r="820" s="13" customFormat="1">
      <c r="A820" s="13"/>
      <c r="B820" s="233"/>
      <c r="C820" s="234"/>
      <c r="D820" s="228" t="s">
        <v>170</v>
      </c>
      <c r="E820" s="235" t="s">
        <v>28</v>
      </c>
      <c r="F820" s="236" t="s">
        <v>1153</v>
      </c>
      <c r="G820" s="234"/>
      <c r="H820" s="237">
        <v>146</v>
      </c>
      <c r="I820" s="238"/>
      <c r="J820" s="234"/>
      <c r="K820" s="234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170</v>
      </c>
      <c r="AU820" s="243" t="s">
        <v>83</v>
      </c>
      <c r="AV820" s="13" t="s">
        <v>83</v>
      </c>
      <c r="AW820" s="13" t="s">
        <v>35</v>
      </c>
      <c r="AX820" s="13" t="s">
        <v>74</v>
      </c>
      <c r="AY820" s="243" t="s">
        <v>156</v>
      </c>
    </row>
    <row r="821" s="14" customFormat="1">
      <c r="A821" s="14"/>
      <c r="B821" s="244"/>
      <c r="C821" s="245"/>
      <c r="D821" s="228" t="s">
        <v>170</v>
      </c>
      <c r="E821" s="246" t="s">
        <v>28</v>
      </c>
      <c r="F821" s="247" t="s">
        <v>186</v>
      </c>
      <c r="G821" s="245"/>
      <c r="H821" s="248">
        <v>146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4" t="s">
        <v>170</v>
      </c>
      <c r="AU821" s="254" t="s">
        <v>83</v>
      </c>
      <c r="AV821" s="14" t="s">
        <v>163</v>
      </c>
      <c r="AW821" s="14" t="s">
        <v>35</v>
      </c>
      <c r="AX821" s="14" t="s">
        <v>81</v>
      </c>
      <c r="AY821" s="254" t="s">
        <v>156</v>
      </c>
    </row>
    <row r="822" s="2" customFormat="1" ht="37.8" customHeight="1">
      <c r="A822" s="40"/>
      <c r="B822" s="41"/>
      <c r="C822" s="215" t="s">
        <v>1154</v>
      </c>
      <c r="D822" s="215" t="s">
        <v>158</v>
      </c>
      <c r="E822" s="216" t="s">
        <v>1155</v>
      </c>
      <c r="F822" s="217" t="s">
        <v>1156</v>
      </c>
      <c r="G822" s="218" t="s">
        <v>289</v>
      </c>
      <c r="H822" s="219">
        <v>68.599999999999994</v>
      </c>
      <c r="I822" s="220"/>
      <c r="J822" s="221">
        <f>ROUND(I822*H822,2)</f>
        <v>0</v>
      </c>
      <c r="K822" s="217" t="s">
        <v>162</v>
      </c>
      <c r="L822" s="46"/>
      <c r="M822" s="222" t="s">
        <v>28</v>
      </c>
      <c r="N822" s="223" t="s">
        <v>45</v>
      </c>
      <c r="O822" s="86"/>
      <c r="P822" s="224">
        <f>O822*H822</f>
        <v>0</v>
      </c>
      <c r="Q822" s="224">
        <v>0</v>
      </c>
      <c r="R822" s="224">
        <f>Q822*H822</f>
        <v>0</v>
      </c>
      <c r="S822" s="224">
        <v>0.081000000000000003</v>
      </c>
      <c r="T822" s="225">
        <f>S822*H822</f>
        <v>5.5565999999999995</v>
      </c>
      <c r="U822" s="40"/>
      <c r="V822" s="40"/>
      <c r="W822" s="40"/>
      <c r="X822" s="40"/>
      <c r="Y822" s="40"/>
      <c r="Z822" s="40"/>
      <c r="AA822" s="40"/>
      <c r="AB822" s="40"/>
      <c r="AC822" s="40"/>
      <c r="AD822" s="40"/>
      <c r="AE822" s="40"/>
      <c r="AR822" s="226" t="s">
        <v>163</v>
      </c>
      <c r="AT822" s="226" t="s">
        <v>158</v>
      </c>
      <c r="AU822" s="226" t="s">
        <v>83</v>
      </c>
      <c r="AY822" s="19" t="s">
        <v>156</v>
      </c>
      <c r="BE822" s="227">
        <f>IF(N822="základní",J822,0)</f>
        <v>0</v>
      </c>
      <c r="BF822" s="227">
        <f>IF(N822="snížená",J822,0)</f>
        <v>0</v>
      </c>
      <c r="BG822" s="227">
        <f>IF(N822="zákl. přenesená",J822,0)</f>
        <v>0</v>
      </c>
      <c r="BH822" s="227">
        <f>IF(N822="sníž. přenesená",J822,0)</f>
        <v>0</v>
      </c>
      <c r="BI822" s="227">
        <f>IF(N822="nulová",J822,0)</f>
        <v>0</v>
      </c>
      <c r="BJ822" s="19" t="s">
        <v>81</v>
      </c>
      <c r="BK822" s="227">
        <f>ROUND(I822*H822,2)</f>
        <v>0</v>
      </c>
      <c r="BL822" s="19" t="s">
        <v>163</v>
      </c>
      <c r="BM822" s="226" t="s">
        <v>1157</v>
      </c>
    </row>
    <row r="823" s="2" customFormat="1">
      <c r="A823" s="40"/>
      <c r="B823" s="41"/>
      <c r="C823" s="42"/>
      <c r="D823" s="228" t="s">
        <v>165</v>
      </c>
      <c r="E823" s="42"/>
      <c r="F823" s="229" t="s">
        <v>1156</v>
      </c>
      <c r="G823" s="42"/>
      <c r="H823" s="42"/>
      <c r="I823" s="230"/>
      <c r="J823" s="42"/>
      <c r="K823" s="42"/>
      <c r="L823" s="46"/>
      <c r="M823" s="231"/>
      <c r="N823" s="232"/>
      <c r="O823" s="86"/>
      <c r="P823" s="86"/>
      <c r="Q823" s="86"/>
      <c r="R823" s="86"/>
      <c r="S823" s="86"/>
      <c r="T823" s="87"/>
      <c r="U823" s="40"/>
      <c r="V823" s="40"/>
      <c r="W823" s="40"/>
      <c r="X823" s="40"/>
      <c r="Y823" s="40"/>
      <c r="Z823" s="40"/>
      <c r="AA823" s="40"/>
      <c r="AB823" s="40"/>
      <c r="AC823" s="40"/>
      <c r="AD823" s="40"/>
      <c r="AE823" s="40"/>
      <c r="AT823" s="19" t="s">
        <v>165</v>
      </c>
      <c r="AU823" s="19" t="s">
        <v>83</v>
      </c>
    </row>
    <row r="824" s="13" customFormat="1">
      <c r="A824" s="13"/>
      <c r="B824" s="233"/>
      <c r="C824" s="234"/>
      <c r="D824" s="228" t="s">
        <v>170</v>
      </c>
      <c r="E824" s="235" t="s">
        <v>28</v>
      </c>
      <c r="F824" s="236" t="s">
        <v>1158</v>
      </c>
      <c r="G824" s="234"/>
      <c r="H824" s="237">
        <v>68.599999999999994</v>
      </c>
      <c r="I824" s="238"/>
      <c r="J824" s="234"/>
      <c r="K824" s="234"/>
      <c r="L824" s="239"/>
      <c r="M824" s="240"/>
      <c r="N824" s="241"/>
      <c r="O824" s="241"/>
      <c r="P824" s="241"/>
      <c r="Q824" s="241"/>
      <c r="R824" s="241"/>
      <c r="S824" s="241"/>
      <c r="T824" s="242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43" t="s">
        <v>170</v>
      </c>
      <c r="AU824" s="243" t="s">
        <v>83</v>
      </c>
      <c r="AV824" s="13" t="s">
        <v>83</v>
      </c>
      <c r="AW824" s="13" t="s">
        <v>35</v>
      </c>
      <c r="AX824" s="13" t="s">
        <v>81</v>
      </c>
      <c r="AY824" s="243" t="s">
        <v>156</v>
      </c>
    </row>
    <row r="825" s="2" customFormat="1" ht="37.8" customHeight="1">
      <c r="A825" s="40"/>
      <c r="B825" s="41"/>
      <c r="C825" s="215" t="s">
        <v>1159</v>
      </c>
      <c r="D825" s="215" t="s">
        <v>158</v>
      </c>
      <c r="E825" s="216" t="s">
        <v>1160</v>
      </c>
      <c r="F825" s="217" t="s">
        <v>1161</v>
      </c>
      <c r="G825" s="218" t="s">
        <v>289</v>
      </c>
      <c r="H825" s="219">
        <v>58</v>
      </c>
      <c r="I825" s="220"/>
      <c r="J825" s="221">
        <f>ROUND(I825*H825,2)</f>
        <v>0</v>
      </c>
      <c r="K825" s="217" t="s">
        <v>162</v>
      </c>
      <c r="L825" s="46"/>
      <c r="M825" s="222" t="s">
        <v>28</v>
      </c>
      <c r="N825" s="223" t="s">
        <v>45</v>
      </c>
      <c r="O825" s="86"/>
      <c r="P825" s="224">
        <f>O825*H825</f>
        <v>0</v>
      </c>
      <c r="Q825" s="224">
        <v>0</v>
      </c>
      <c r="R825" s="224">
        <f>Q825*H825</f>
        <v>0</v>
      </c>
      <c r="S825" s="224">
        <v>0.050000000000000003</v>
      </c>
      <c r="T825" s="225">
        <f>S825*H825</f>
        <v>2.9000000000000004</v>
      </c>
      <c r="U825" s="40"/>
      <c r="V825" s="40"/>
      <c r="W825" s="40"/>
      <c r="X825" s="40"/>
      <c r="Y825" s="40"/>
      <c r="Z825" s="40"/>
      <c r="AA825" s="40"/>
      <c r="AB825" s="40"/>
      <c r="AC825" s="40"/>
      <c r="AD825" s="40"/>
      <c r="AE825" s="40"/>
      <c r="AR825" s="226" t="s">
        <v>163</v>
      </c>
      <c r="AT825" s="226" t="s">
        <v>158</v>
      </c>
      <c r="AU825" s="226" t="s">
        <v>83</v>
      </c>
      <c r="AY825" s="19" t="s">
        <v>156</v>
      </c>
      <c r="BE825" s="227">
        <f>IF(N825="základní",J825,0)</f>
        <v>0</v>
      </c>
      <c r="BF825" s="227">
        <f>IF(N825="snížená",J825,0)</f>
        <v>0</v>
      </c>
      <c r="BG825" s="227">
        <f>IF(N825="zákl. přenesená",J825,0)</f>
        <v>0</v>
      </c>
      <c r="BH825" s="227">
        <f>IF(N825="sníž. přenesená",J825,0)</f>
        <v>0</v>
      </c>
      <c r="BI825" s="227">
        <f>IF(N825="nulová",J825,0)</f>
        <v>0</v>
      </c>
      <c r="BJ825" s="19" t="s">
        <v>81</v>
      </c>
      <c r="BK825" s="227">
        <f>ROUND(I825*H825,2)</f>
        <v>0</v>
      </c>
      <c r="BL825" s="19" t="s">
        <v>163</v>
      </c>
      <c r="BM825" s="226" t="s">
        <v>1162</v>
      </c>
    </row>
    <row r="826" s="2" customFormat="1">
      <c r="A826" s="40"/>
      <c r="B826" s="41"/>
      <c r="C826" s="42"/>
      <c r="D826" s="228" t="s">
        <v>165</v>
      </c>
      <c r="E826" s="42"/>
      <c r="F826" s="229" t="s">
        <v>1161</v>
      </c>
      <c r="G826" s="42"/>
      <c r="H826" s="42"/>
      <c r="I826" s="230"/>
      <c r="J826" s="42"/>
      <c r="K826" s="42"/>
      <c r="L826" s="46"/>
      <c r="M826" s="231"/>
      <c r="N826" s="232"/>
      <c r="O826" s="86"/>
      <c r="P826" s="86"/>
      <c r="Q826" s="86"/>
      <c r="R826" s="86"/>
      <c r="S826" s="86"/>
      <c r="T826" s="87"/>
      <c r="U826" s="40"/>
      <c r="V826" s="40"/>
      <c r="W826" s="40"/>
      <c r="X826" s="40"/>
      <c r="Y826" s="40"/>
      <c r="Z826" s="40"/>
      <c r="AA826" s="40"/>
      <c r="AB826" s="40"/>
      <c r="AC826" s="40"/>
      <c r="AD826" s="40"/>
      <c r="AE826" s="40"/>
      <c r="AT826" s="19" t="s">
        <v>165</v>
      </c>
      <c r="AU826" s="19" t="s">
        <v>83</v>
      </c>
    </row>
    <row r="827" s="13" customFormat="1">
      <c r="A827" s="13"/>
      <c r="B827" s="233"/>
      <c r="C827" s="234"/>
      <c r="D827" s="228" t="s">
        <v>170</v>
      </c>
      <c r="E827" s="235" t="s">
        <v>28</v>
      </c>
      <c r="F827" s="236" t="s">
        <v>1163</v>
      </c>
      <c r="G827" s="234"/>
      <c r="H827" s="237">
        <v>58</v>
      </c>
      <c r="I827" s="238"/>
      <c r="J827" s="234"/>
      <c r="K827" s="234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170</v>
      </c>
      <c r="AU827" s="243" t="s">
        <v>83</v>
      </c>
      <c r="AV827" s="13" t="s">
        <v>83</v>
      </c>
      <c r="AW827" s="13" t="s">
        <v>35</v>
      </c>
      <c r="AX827" s="13" t="s">
        <v>81</v>
      </c>
      <c r="AY827" s="243" t="s">
        <v>156</v>
      </c>
    </row>
    <row r="828" s="2" customFormat="1" ht="37.8" customHeight="1">
      <c r="A828" s="40"/>
      <c r="B828" s="41"/>
      <c r="C828" s="215" t="s">
        <v>1164</v>
      </c>
      <c r="D828" s="215" t="s">
        <v>158</v>
      </c>
      <c r="E828" s="216" t="s">
        <v>1165</v>
      </c>
      <c r="F828" s="217" t="s">
        <v>1166</v>
      </c>
      <c r="G828" s="218" t="s">
        <v>289</v>
      </c>
      <c r="H828" s="219">
        <v>9</v>
      </c>
      <c r="I828" s="220"/>
      <c r="J828" s="221">
        <f>ROUND(I828*H828,2)</f>
        <v>0</v>
      </c>
      <c r="K828" s="217" t="s">
        <v>162</v>
      </c>
      <c r="L828" s="46"/>
      <c r="M828" s="222" t="s">
        <v>28</v>
      </c>
      <c r="N828" s="223" t="s">
        <v>45</v>
      </c>
      <c r="O828" s="86"/>
      <c r="P828" s="224">
        <f>O828*H828</f>
        <v>0</v>
      </c>
      <c r="Q828" s="224">
        <v>0</v>
      </c>
      <c r="R828" s="224">
        <f>Q828*H828</f>
        <v>0</v>
      </c>
      <c r="S828" s="224">
        <v>0.099000000000000005</v>
      </c>
      <c r="T828" s="225">
        <f>S828*H828</f>
        <v>0.89100000000000001</v>
      </c>
      <c r="U828" s="40"/>
      <c r="V828" s="40"/>
      <c r="W828" s="40"/>
      <c r="X828" s="40"/>
      <c r="Y828" s="40"/>
      <c r="Z828" s="40"/>
      <c r="AA828" s="40"/>
      <c r="AB828" s="40"/>
      <c r="AC828" s="40"/>
      <c r="AD828" s="40"/>
      <c r="AE828" s="40"/>
      <c r="AR828" s="226" t="s">
        <v>163</v>
      </c>
      <c r="AT828" s="226" t="s">
        <v>158</v>
      </c>
      <c r="AU828" s="226" t="s">
        <v>83</v>
      </c>
      <c r="AY828" s="19" t="s">
        <v>156</v>
      </c>
      <c r="BE828" s="227">
        <f>IF(N828="základní",J828,0)</f>
        <v>0</v>
      </c>
      <c r="BF828" s="227">
        <f>IF(N828="snížená",J828,0)</f>
        <v>0</v>
      </c>
      <c r="BG828" s="227">
        <f>IF(N828="zákl. přenesená",J828,0)</f>
        <v>0</v>
      </c>
      <c r="BH828" s="227">
        <f>IF(N828="sníž. přenesená",J828,0)</f>
        <v>0</v>
      </c>
      <c r="BI828" s="227">
        <f>IF(N828="nulová",J828,0)</f>
        <v>0</v>
      </c>
      <c r="BJ828" s="19" t="s">
        <v>81</v>
      </c>
      <c r="BK828" s="227">
        <f>ROUND(I828*H828,2)</f>
        <v>0</v>
      </c>
      <c r="BL828" s="19" t="s">
        <v>163</v>
      </c>
      <c r="BM828" s="226" t="s">
        <v>1167</v>
      </c>
    </row>
    <row r="829" s="2" customFormat="1">
      <c r="A829" s="40"/>
      <c r="B829" s="41"/>
      <c r="C829" s="42"/>
      <c r="D829" s="228" t="s">
        <v>165</v>
      </c>
      <c r="E829" s="42"/>
      <c r="F829" s="229" t="s">
        <v>1166</v>
      </c>
      <c r="G829" s="42"/>
      <c r="H829" s="42"/>
      <c r="I829" s="230"/>
      <c r="J829" s="42"/>
      <c r="K829" s="42"/>
      <c r="L829" s="46"/>
      <c r="M829" s="231"/>
      <c r="N829" s="232"/>
      <c r="O829" s="86"/>
      <c r="P829" s="86"/>
      <c r="Q829" s="86"/>
      <c r="R829" s="86"/>
      <c r="S829" s="86"/>
      <c r="T829" s="87"/>
      <c r="U829" s="40"/>
      <c r="V829" s="40"/>
      <c r="W829" s="40"/>
      <c r="X829" s="40"/>
      <c r="Y829" s="40"/>
      <c r="Z829" s="40"/>
      <c r="AA829" s="40"/>
      <c r="AB829" s="40"/>
      <c r="AC829" s="40"/>
      <c r="AD829" s="40"/>
      <c r="AE829" s="40"/>
      <c r="AT829" s="19" t="s">
        <v>165</v>
      </c>
      <c r="AU829" s="19" t="s">
        <v>83</v>
      </c>
    </row>
    <row r="830" s="13" customFormat="1">
      <c r="A830" s="13"/>
      <c r="B830" s="233"/>
      <c r="C830" s="234"/>
      <c r="D830" s="228" t="s">
        <v>170</v>
      </c>
      <c r="E830" s="235" t="s">
        <v>28</v>
      </c>
      <c r="F830" s="236" t="s">
        <v>1168</v>
      </c>
      <c r="G830" s="234"/>
      <c r="H830" s="237">
        <v>9</v>
      </c>
      <c r="I830" s="238"/>
      <c r="J830" s="234"/>
      <c r="K830" s="234"/>
      <c r="L830" s="239"/>
      <c r="M830" s="240"/>
      <c r="N830" s="241"/>
      <c r="O830" s="241"/>
      <c r="P830" s="241"/>
      <c r="Q830" s="241"/>
      <c r="R830" s="241"/>
      <c r="S830" s="241"/>
      <c r="T830" s="24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43" t="s">
        <v>170</v>
      </c>
      <c r="AU830" s="243" t="s">
        <v>83</v>
      </c>
      <c r="AV830" s="13" t="s">
        <v>83</v>
      </c>
      <c r="AW830" s="13" t="s">
        <v>35</v>
      </c>
      <c r="AX830" s="13" t="s">
        <v>81</v>
      </c>
      <c r="AY830" s="243" t="s">
        <v>156</v>
      </c>
    </row>
    <row r="831" s="2" customFormat="1" ht="37.8" customHeight="1">
      <c r="A831" s="40"/>
      <c r="B831" s="41"/>
      <c r="C831" s="215" t="s">
        <v>1169</v>
      </c>
      <c r="D831" s="215" t="s">
        <v>158</v>
      </c>
      <c r="E831" s="216" t="s">
        <v>1170</v>
      </c>
      <c r="F831" s="217" t="s">
        <v>1171</v>
      </c>
      <c r="G831" s="218" t="s">
        <v>289</v>
      </c>
      <c r="H831" s="219">
        <v>3</v>
      </c>
      <c r="I831" s="220"/>
      <c r="J831" s="221">
        <f>ROUND(I831*H831,2)</f>
        <v>0</v>
      </c>
      <c r="K831" s="217" t="s">
        <v>162</v>
      </c>
      <c r="L831" s="46"/>
      <c r="M831" s="222" t="s">
        <v>28</v>
      </c>
      <c r="N831" s="223" t="s">
        <v>45</v>
      </c>
      <c r="O831" s="86"/>
      <c r="P831" s="224">
        <f>O831*H831</f>
        <v>0</v>
      </c>
      <c r="Q831" s="224">
        <v>0.03644</v>
      </c>
      <c r="R831" s="224">
        <f>Q831*H831</f>
        <v>0.10932</v>
      </c>
      <c r="S831" s="224">
        <v>0</v>
      </c>
      <c r="T831" s="225">
        <f>S831*H831</f>
        <v>0</v>
      </c>
      <c r="U831" s="40"/>
      <c r="V831" s="40"/>
      <c r="W831" s="40"/>
      <c r="X831" s="40"/>
      <c r="Y831" s="40"/>
      <c r="Z831" s="40"/>
      <c r="AA831" s="40"/>
      <c r="AB831" s="40"/>
      <c r="AC831" s="40"/>
      <c r="AD831" s="40"/>
      <c r="AE831" s="40"/>
      <c r="AR831" s="226" t="s">
        <v>163</v>
      </c>
      <c r="AT831" s="226" t="s">
        <v>158</v>
      </c>
      <c r="AU831" s="226" t="s">
        <v>83</v>
      </c>
      <c r="AY831" s="19" t="s">
        <v>156</v>
      </c>
      <c r="BE831" s="227">
        <f>IF(N831="základní",J831,0)</f>
        <v>0</v>
      </c>
      <c r="BF831" s="227">
        <f>IF(N831="snížená",J831,0)</f>
        <v>0</v>
      </c>
      <c r="BG831" s="227">
        <f>IF(N831="zákl. přenesená",J831,0)</f>
        <v>0</v>
      </c>
      <c r="BH831" s="227">
        <f>IF(N831="sníž. přenesená",J831,0)</f>
        <v>0</v>
      </c>
      <c r="BI831" s="227">
        <f>IF(N831="nulová",J831,0)</f>
        <v>0</v>
      </c>
      <c r="BJ831" s="19" t="s">
        <v>81</v>
      </c>
      <c r="BK831" s="227">
        <f>ROUND(I831*H831,2)</f>
        <v>0</v>
      </c>
      <c r="BL831" s="19" t="s">
        <v>163</v>
      </c>
      <c r="BM831" s="226" t="s">
        <v>1172</v>
      </c>
    </row>
    <row r="832" s="2" customFormat="1">
      <c r="A832" s="40"/>
      <c r="B832" s="41"/>
      <c r="C832" s="42"/>
      <c r="D832" s="228" t="s">
        <v>165</v>
      </c>
      <c r="E832" s="42"/>
      <c r="F832" s="229" t="s">
        <v>1171</v>
      </c>
      <c r="G832" s="42"/>
      <c r="H832" s="42"/>
      <c r="I832" s="230"/>
      <c r="J832" s="42"/>
      <c r="K832" s="42"/>
      <c r="L832" s="46"/>
      <c r="M832" s="231"/>
      <c r="N832" s="232"/>
      <c r="O832" s="86"/>
      <c r="P832" s="86"/>
      <c r="Q832" s="86"/>
      <c r="R832" s="86"/>
      <c r="S832" s="86"/>
      <c r="T832" s="87"/>
      <c r="U832" s="40"/>
      <c r="V832" s="40"/>
      <c r="W832" s="40"/>
      <c r="X832" s="40"/>
      <c r="Y832" s="40"/>
      <c r="Z832" s="40"/>
      <c r="AA832" s="40"/>
      <c r="AB832" s="40"/>
      <c r="AC832" s="40"/>
      <c r="AD832" s="40"/>
      <c r="AE832" s="40"/>
      <c r="AT832" s="19" t="s">
        <v>165</v>
      </c>
      <c r="AU832" s="19" t="s">
        <v>83</v>
      </c>
    </row>
    <row r="833" s="2" customFormat="1" ht="37.8" customHeight="1">
      <c r="A833" s="40"/>
      <c r="B833" s="41"/>
      <c r="C833" s="215" t="s">
        <v>1173</v>
      </c>
      <c r="D833" s="215" t="s">
        <v>158</v>
      </c>
      <c r="E833" s="216" t="s">
        <v>1174</v>
      </c>
      <c r="F833" s="217" t="s">
        <v>1175</v>
      </c>
      <c r="G833" s="218" t="s">
        <v>289</v>
      </c>
      <c r="H833" s="219">
        <v>15</v>
      </c>
      <c r="I833" s="220"/>
      <c r="J833" s="221">
        <f>ROUND(I833*H833,2)</f>
        <v>0</v>
      </c>
      <c r="K833" s="217" t="s">
        <v>162</v>
      </c>
      <c r="L833" s="46"/>
      <c r="M833" s="222" t="s">
        <v>28</v>
      </c>
      <c r="N833" s="223" t="s">
        <v>45</v>
      </c>
      <c r="O833" s="86"/>
      <c r="P833" s="224">
        <f>O833*H833</f>
        <v>0</v>
      </c>
      <c r="Q833" s="224">
        <v>0.074160000000000004</v>
      </c>
      <c r="R833" s="224">
        <f>Q833*H833</f>
        <v>1.1124000000000001</v>
      </c>
      <c r="S833" s="224">
        <v>0</v>
      </c>
      <c r="T833" s="225">
        <f>S833*H833</f>
        <v>0</v>
      </c>
      <c r="U833" s="40"/>
      <c r="V833" s="40"/>
      <c r="W833" s="40"/>
      <c r="X833" s="40"/>
      <c r="Y833" s="40"/>
      <c r="Z833" s="40"/>
      <c r="AA833" s="40"/>
      <c r="AB833" s="40"/>
      <c r="AC833" s="40"/>
      <c r="AD833" s="40"/>
      <c r="AE833" s="40"/>
      <c r="AR833" s="226" t="s">
        <v>163</v>
      </c>
      <c r="AT833" s="226" t="s">
        <v>158</v>
      </c>
      <c r="AU833" s="226" t="s">
        <v>83</v>
      </c>
      <c r="AY833" s="19" t="s">
        <v>156</v>
      </c>
      <c r="BE833" s="227">
        <f>IF(N833="základní",J833,0)</f>
        <v>0</v>
      </c>
      <c r="BF833" s="227">
        <f>IF(N833="snížená",J833,0)</f>
        <v>0</v>
      </c>
      <c r="BG833" s="227">
        <f>IF(N833="zákl. přenesená",J833,0)</f>
        <v>0</v>
      </c>
      <c r="BH833" s="227">
        <f>IF(N833="sníž. přenesená",J833,0)</f>
        <v>0</v>
      </c>
      <c r="BI833" s="227">
        <f>IF(N833="nulová",J833,0)</f>
        <v>0</v>
      </c>
      <c r="BJ833" s="19" t="s">
        <v>81</v>
      </c>
      <c r="BK833" s="227">
        <f>ROUND(I833*H833,2)</f>
        <v>0</v>
      </c>
      <c r="BL833" s="19" t="s">
        <v>163</v>
      </c>
      <c r="BM833" s="226" t="s">
        <v>1176</v>
      </c>
    </row>
    <row r="834" s="2" customFormat="1">
      <c r="A834" s="40"/>
      <c r="B834" s="41"/>
      <c r="C834" s="42"/>
      <c r="D834" s="228" t="s">
        <v>165</v>
      </c>
      <c r="E834" s="42"/>
      <c r="F834" s="229" t="s">
        <v>1175</v>
      </c>
      <c r="G834" s="42"/>
      <c r="H834" s="42"/>
      <c r="I834" s="230"/>
      <c r="J834" s="42"/>
      <c r="K834" s="42"/>
      <c r="L834" s="46"/>
      <c r="M834" s="231"/>
      <c r="N834" s="232"/>
      <c r="O834" s="86"/>
      <c r="P834" s="86"/>
      <c r="Q834" s="86"/>
      <c r="R834" s="86"/>
      <c r="S834" s="86"/>
      <c r="T834" s="87"/>
      <c r="U834" s="40"/>
      <c r="V834" s="40"/>
      <c r="W834" s="40"/>
      <c r="X834" s="40"/>
      <c r="Y834" s="40"/>
      <c r="Z834" s="40"/>
      <c r="AA834" s="40"/>
      <c r="AB834" s="40"/>
      <c r="AC834" s="40"/>
      <c r="AD834" s="40"/>
      <c r="AE834" s="40"/>
      <c r="AT834" s="19" t="s">
        <v>165</v>
      </c>
      <c r="AU834" s="19" t="s">
        <v>83</v>
      </c>
    </row>
    <row r="835" s="2" customFormat="1" ht="49.05" customHeight="1">
      <c r="A835" s="40"/>
      <c r="B835" s="41"/>
      <c r="C835" s="215" t="s">
        <v>1177</v>
      </c>
      <c r="D835" s="215" t="s">
        <v>158</v>
      </c>
      <c r="E835" s="216" t="s">
        <v>1178</v>
      </c>
      <c r="F835" s="217" t="s">
        <v>1179</v>
      </c>
      <c r="G835" s="218" t="s">
        <v>289</v>
      </c>
      <c r="H835" s="219">
        <v>15</v>
      </c>
      <c r="I835" s="220"/>
      <c r="J835" s="221">
        <f>ROUND(I835*H835,2)</f>
        <v>0</v>
      </c>
      <c r="K835" s="217" t="s">
        <v>162</v>
      </c>
      <c r="L835" s="46"/>
      <c r="M835" s="222" t="s">
        <v>28</v>
      </c>
      <c r="N835" s="223" t="s">
        <v>45</v>
      </c>
      <c r="O835" s="86"/>
      <c r="P835" s="224">
        <f>O835*H835</f>
        <v>0</v>
      </c>
      <c r="Q835" s="224">
        <v>0.0082699999999999996</v>
      </c>
      <c r="R835" s="224">
        <f>Q835*H835</f>
        <v>0.12404999999999999</v>
      </c>
      <c r="S835" s="224">
        <v>0</v>
      </c>
      <c r="T835" s="225">
        <f>S835*H835</f>
        <v>0</v>
      </c>
      <c r="U835" s="40"/>
      <c r="V835" s="40"/>
      <c r="W835" s="40"/>
      <c r="X835" s="40"/>
      <c r="Y835" s="40"/>
      <c r="Z835" s="40"/>
      <c r="AA835" s="40"/>
      <c r="AB835" s="40"/>
      <c r="AC835" s="40"/>
      <c r="AD835" s="40"/>
      <c r="AE835" s="40"/>
      <c r="AR835" s="226" t="s">
        <v>163</v>
      </c>
      <c r="AT835" s="226" t="s">
        <v>158</v>
      </c>
      <c r="AU835" s="226" t="s">
        <v>83</v>
      </c>
      <c r="AY835" s="19" t="s">
        <v>156</v>
      </c>
      <c r="BE835" s="227">
        <f>IF(N835="základní",J835,0)</f>
        <v>0</v>
      </c>
      <c r="BF835" s="227">
        <f>IF(N835="snížená",J835,0)</f>
        <v>0</v>
      </c>
      <c r="BG835" s="227">
        <f>IF(N835="zákl. přenesená",J835,0)</f>
        <v>0</v>
      </c>
      <c r="BH835" s="227">
        <f>IF(N835="sníž. přenesená",J835,0)</f>
        <v>0</v>
      </c>
      <c r="BI835" s="227">
        <f>IF(N835="nulová",J835,0)</f>
        <v>0</v>
      </c>
      <c r="BJ835" s="19" t="s">
        <v>81</v>
      </c>
      <c r="BK835" s="227">
        <f>ROUND(I835*H835,2)</f>
        <v>0</v>
      </c>
      <c r="BL835" s="19" t="s">
        <v>163</v>
      </c>
      <c r="BM835" s="226" t="s">
        <v>1180</v>
      </c>
    </row>
    <row r="836" s="2" customFormat="1">
      <c r="A836" s="40"/>
      <c r="B836" s="41"/>
      <c r="C836" s="42"/>
      <c r="D836" s="228" t="s">
        <v>165</v>
      </c>
      <c r="E836" s="42"/>
      <c r="F836" s="229" t="s">
        <v>1179</v>
      </c>
      <c r="G836" s="42"/>
      <c r="H836" s="42"/>
      <c r="I836" s="230"/>
      <c r="J836" s="42"/>
      <c r="K836" s="42"/>
      <c r="L836" s="46"/>
      <c r="M836" s="231"/>
      <c r="N836" s="232"/>
      <c r="O836" s="86"/>
      <c r="P836" s="86"/>
      <c r="Q836" s="86"/>
      <c r="R836" s="86"/>
      <c r="S836" s="86"/>
      <c r="T836" s="87"/>
      <c r="U836" s="40"/>
      <c r="V836" s="40"/>
      <c r="W836" s="40"/>
      <c r="X836" s="40"/>
      <c r="Y836" s="40"/>
      <c r="Z836" s="40"/>
      <c r="AA836" s="40"/>
      <c r="AB836" s="40"/>
      <c r="AC836" s="40"/>
      <c r="AD836" s="40"/>
      <c r="AE836" s="40"/>
      <c r="AT836" s="19" t="s">
        <v>165</v>
      </c>
      <c r="AU836" s="19" t="s">
        <v>83</v>
      </c>
    </row>
    <row r="837" s="2" customFormat="1" ht="37.8" customHeight="1">
      <c r="A837" s="40"/>
      <c r="B837" s="41"/>
      <c r="C837" s="215" t="s">
        <v>1181</v>
      </c>
      <c r="D837" s="215" t="s">
        <v>158</v>
      </c>
      <c r="E837" s="216" t="s">
        <v>1182</v>
      </c>
      <c r="F837" s="217" t="s">
        <v>1183</v>
      </c>
      <c r="G837" s="218" t="s">
        <v>289</v>
      </c>
      <c r="H837" s="219">
        <v>48</v>
      </c>
      <c r="I837" s="220"/>
      <c r="J837" s="221">
        <f>ROUND(I837*H837,2)</f>
        <v>0</v>
      </c>
      <c r="K837" s="217" t="s">
        <v>162</v>
      </c>
      <c r="L837" s="46"/>
      <c r="M837" s="222" t="s">
        <v>28</v>
      </c>
      <c r="N837" s="223" t="s">
        <v>45</v>
      </c>
      <c r="O837" s="86"/>
      <c r="P837" s="224">
        <f>O837*H837</f>
        <v>0</v>
      </c>
      <c r="Q837" s="224">
        <v>0.023630000000000002</v>
      </c>
      <c r="R837" s="224">
        <f>Q837*H837</f>
        <v>1.1342400000000001</v>
      </c>
      <c r="S837" s="224">
        <v>0</v>
      </c>
      <c r="T837" s="225">
        <f>S837*H837</f>
        <v>0</v>
      </c>
      <c r="U837" s="40"/>
      <c r="V837" s="40"/>
      <c r="W837" s="40"/>
      <c r="X837" s="40"/>
      <c r="Y837" s="40"/>
      <c r="Z837" s="40"/>
      <c r="AA837" s="40"/>
      <c r="AB837" s="40"/>
      <c r="AC837" s="40"/>
      <c r="AD837" s="40"/>
      <c r="AE837" s="40"/>
      <c r="AR837" s="226" t="s">
        <v>163</v>
      </c>
      <c r="AT837" s="226" t="s">
        <v>158</v>
      </c>
      <c r="AU837" s="226" t="s">
        <v>83</v>
      </c>
      <c r="AY837" s="19" t="s">
        <v>156</v>
      </c>
      <c r="BE837" s="227">
        <f>IF(N837="základní",J837,0)</f>
        <v>0</v>
      </c>
      <c r="BF837" s="227">
        <f>IF(N837="snížená",J837,0)</f>
        <v>0</v>
      </c>
      <c r="BG837" s="227">
        <f>IF(N837="zákl. přenesená",J837,0)</f>
        <v>0</v>
      </c>
      <c r="BH837" s="227">
        <f>IF(N837="sníž. přenesená",J837,0)</f>
        <v>0</v>
      </c>
      <c r="BI837" s="227">
        <f>IF(N837="nulová",J837,0)</f>
        <v>0</v>
      </c>
      <c r="BJ837" s="19" t="s">
        <v>81</v>
      </c>
      <c r="BK837" s="227">
        <f>ROUND(I837*H837,2)</f>
        <v>0</v>
      </c>
      <c r="BL837" s="19" t="s">
        <v>163</v>
      </c>
      <c r="BM837" s="226" t="s">
        <v>1184</v>
      </c>
    </row>
    <row r="838" s="2" customFormat="1">
      <c r="A838" s="40"/>
      <c r="B838" s="41"/>
      <c r="C838" s="42"/>
      <c r="D838" s="228" t="s">
        <v>165</v>
      </c>
      <c r="E838" s="42"/>
      <c r="F838" s="229" t="s">
        <v>1183</v>
      </c>
      <c r="G838" s="42"/>
      <c r="H838" s="42"/>
      <c r="I838" s="230"/>
      <c r="J838" s="42"/>
      <c r="K838" s="42"/>
      <c r="L838" s="46"/>
      <c r="M838" s="231"/>
      <c r="N838" s="232"/>
      <c r="O838" s="86"/>
      <c r="P838" s="86"/>
      <c r="Q838" s="86"/>
      <c r="R838" s="86"/>
      <c r="S838" s="86"/>
      <c r="T838" s="87"/>
      <c r="U838" s="40"/>
      <c r="V838" s="40"/>
      <c r="W838" s="40"/>
      <c r="X838" s="40"/>
      <c r="Y838" s="40"/>
      <c r="Z838" s="40"/>
      <c r="AA838" s="40"/>
      <c r="AB838" s="40"/>
      <c r="AC838" s="40"/>
      <c r="AD838" s="40"/>
      <c r="AE838" s="40"/>
      <c r="AT838" s="19" t="s">
        <v>165</v>
      </c>
      <c r="AU838" s="19" t="s">
        <v>83</v>
      </c>
    </row>
    <row r="839" s="13" customFormat="1">
      <c r="A839" s="13"/>
      <c r="B839" s="233"/>
      <c r="C839" s="234"/>
      <c r="D839" s="228" t="s">
        <v>170</v>
      </c>
      <c r="E839" s="235" t="s">
        <v>28</v>
      </c>
      <c r="F839" s="236" t="s">
        <v>1185</v>
      </c>
      <c r="G839" s="234"/>
      <c r="H839" s="237">
        <v>48</v>
      </c>
      <c r="I839" s="238"/>
      <c r="J839" s="234"/>
      <c r="K839" s="234"/>
      <c r="L839" s="239"/>
      <c r="M839" s="240"/>
      <c r="N839" s="241"/>
      <c r="O839" s="241"/>
      <c r="P839" s="241"/>
      <c r="Q839" s="241"/>
      <c r="R839" s="241"/>
      <c r="S839" s="241"/>
      <c r="T839" s="242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43" t="s">
        <v>170</v>
      </c>
      <c r="AU839" s="243" t="s">
        <v>83</v>
      </c>
      <c r="AV839" s="13" t="s">
        <v>83</v>
      </c>
      <c r="AW839" s="13" t="s">
        <v>35</v>
      </c>
      <c r="AX839" s="13" t="s">
        <v>81</v>
      </c>
      <c r="AY839" s="243" t="s">
        <v>156</v>
      </c>
    </row>
    <row r="840" s="2" customFormat="1" ht="49.05" customHeight="1">
      <c r="A840" s="40"/>
      <c r="B840" s="41"/>
      <c r="C840" s="215" t="s">
        <v>1186</v>
      </c>
      <c r="D840" s="215" t="s">
        <v>158</v>
      </c>
      <c r="E840" s="216" t="s">
        <v>1187</v>
      </c>
      <c r="F840" s="217" t="s">
        <v>1188</v>
      </c>
      <c r="G840" s="218" t="s">
        <v>289</v>
      </c>
      <c r="H840" s="219">
        <v>48</v>
      </c>
      <c r="I840" s="220"/>
      <c r="J840" s="221">
        <f>ROUND(I840*H840,2)</f>
        <v>0</v>
      </c>
      <c r="K840" s="217" t="s">
        <v>162</v>
      </c>
      <c r="L840" s="46"/>
      <c r="M840" s="222" t="s">
        <v>28</v>
      </c>
      <c r="N840" s="223" t="s">
        <v>45</v>
      </c>
      <c r="O840" s="86"/>
      <c r="P840" s="224">
        <f>O840*H840</f>
        <v>0</v>
      </c>
      <c r="Q840" s="224">
        <v>0.0043200000000000001</v>
      </c>
      <c r="R840" s="224">
        <f>Q840*H840</f>
        <v>0.20735999999999999</v>
      </c>
      <c r="S840" s="224">
        <v>0</v>
      </c>
      <c r="T840" s="225">
        <f>S840*H840</f>
        <v>0</v>
      </c>
      <c r="U840" s="40"/>
      <c r="V840" s="40"/>
      <c r="W840" s="40"/>
      <c r="X840" s="40"/>
      <c r="Y840" s="40"/>
      <c r="Z840" s="40"/>
      <c r="AA840" s="40"/>
      <c r="AB840" s="40"/>
      <c r="AC840" s="40"/>
      <c r="AD840" s="40"/>
      <c r="AE840" s="40"/>
      <c r="AR840" s="226" t="s">
        <v>163</v>
      </c>
      <c r="AT840" s="226" t="s">
        <v>158</v>
      </c>
      <c r="AU840" s="226" t="s">
        <v>83</v>
      </c>
      <c r="AY840" s="19" t="s">
        <v>156</v>
      </c>
      <c r="BE840" s="227">
        <f>IF(N840="základní",J840,0)</f>
        <v>0</v>
      </c>
      <c r="BF840" s="227">
        <f>IF(N840="snížená",J840,0)</f>
        <v>0</v>
      </c>
      <c r="BG840" s="227">
        <f>IF(N840="zákl. přenesená",J840,0)</f>
        <v>0</v>
      </c>
      <c r="BH840" s="227">
        <f>IF(N840="sníž. přenesená",J840,0)</f>
        <v>0</v>
      </c>
      <c r="BI840" s="227">
        <f>IF(N840="nulová",J840,0)</f>
        <v>0</v>
      </c>
      <c r="BJ840" s="19" t="s">
        <v>81</v>
      </c>
      <c r="BK840" s="227">
        <f>ROUND(I840*H840,2)</f>
        <v>0</v>
      </c>
      <c r="BL840" s="19" t="s">
        <v>163</v>
      </c>
      <c r="BM840" s="226" t="s">
        <v>1189</v>
      </c>
    </row>
    <row r="841" s="2" customFormat="1">
      <c r="A841" s="40"/>
      <c r="B841" s="41"/>
      <c r="C841" s="42"/>
      <c r="D841" s="228" t="s">
        <v>165</v>
      </c>
      <c r="E841" s="42"/>
      <c r="F841" s="229" t="s">
        <v>1188</v>
      </c>
      <c r="G841" s="42"/>
      <c r="H841" s="42"/>
      <c r="I841" s="230"/>
      <c r="J841" s="42"/>
      <c r="K841" s="42"/>
      <c r="L841" s="46"/>
      <c r="M841" s="231"/>
      <c r="N841" s="232"/>
      <c r="O841" s="86"/>
      <c r="P841" s="86"/>
      <c r="Q841" s="86"/>
      <c r="R841" s="86"/>
      <c r="S841" s="86"/>
      <c r="T841" s="87"/>
      <c r="U841" s="40"/>
      <c r="V841" s="40"/>
      <c r="W841" s="40"/>
      <c r="X841" s="40"/>
      <c r="Y841" s="40"/>
      <c r="Z841" s="40"/>
      <c r="AA841" s="40"/>
      <c r="AB841" s="40"/>
      <c r="AC841" s="40"/>
      <c r="AD841" s="40"/>
      <c r="AE841" s="40"/>
      <c r="AT841" s="19" t="s">
        <v>165</v>
      </c>
      <c r="AU841" s="19" t="s">
        <v>83</v>
      </c>
    </row>
    <row r="842" s="2" customFormat="1" ht="37.8" customHeight="1">
      <c r="A842" s="40"/>
      <c r="B842" s="41"/>
      <c r="C842" s="215" t="s">
        <v>1190</v>
      </c>
      <c r="D842" s="215" t="s">
        <v>158</v>
      </c>
      <c r="E842" s="216" t="s">
        <v>1191</v>
      </c>
      <c r="F842" s="217" t="s">
        <v>1192</v>
      </c>
      <c r="G842" s="218" t="s">
        <v>161</v>
      </c>
      <c r="H842" s="219">
        <v>1764.3620000000001</v>
      </c>
      <c r="I842" s="220"/>
      <c r="J842" s="221">
        <f>ROUND(I842*H842,2)</f>
        <v>0</v>
      </c>
      <c r="K842" s="217" t="s">
        <v>162</v>
      </c>
      <c r="L842" s="46"/>
      <c r="M842" s="222" t="s">
        <v>28</v>
      </c>
      <c r="N842" s="223" t="s">
        <v>45</v>
      </c>
      <c r="O842" s="86"/>
      <c r="P842" s="224">
        <f>O842*H842</f>
        <v>0</v>
      </c>
      <c r="Q842" s="224">
        <v>0</v>
      </c>
      <c r="R842" s="224">
        <f>Q842*H842</f>
        <v>0</v>
      </c>
      <c r="S842" s="224">
        <v>0.050000000000000003</v>
      </c>
      <c r="T842" s="225">
        <f>S842*H842</f>
        <v>88.218100000000007</v>
      </c>
      <c r="U842" s="40"/>
      <c r="V842" s="40"/>
      <c r="W842" s="40"/>
      <c r="X842" s="40"/>
      <c r="Y842" s="40"/>
      <c r="Z842" s="40"/>
      <c r="AA842" s="40"/>
      <c r="AB842" s="40"/>
      <c r="AC842" s="40"/>
      <c r="AD842" s="40"/>
      <c r="AE842" s="40"/>
      <c r="AR842" s="226" t="s">
        <v>163</v>
      </c>
      <c r="AT842" s="226" t="s">
        <v>158</v>
      </c>
      <c r="AU842" s="226" t="s">
        <v>83</v>
      </c>
      <c r="AY842" s="19" t="s">
        <v>156</v>
      </c>
      <c r="BE842" s="227">
        <f>IF(N842="základní",J842,0)</f>
        <v>0</v>
      </c>
      <c r="BF842" s="227">
        <f>IF(N842="snížená",J842,0)</f>
        <v>0</v>
      </c>
      <c r="BG842" s="227">
        <f>IF(N842="zákl. přenesená",J842,0)</f>
        <v>0</v>
      </c>
      <c r="BH842" s="227">
        <f>IF(N842="sníž. přenesená",J842,0)</f>
        <v>0</v>
      </c>
      <c r="BI842" s="227">
        <f>IF(N842="nulová",J842,0)</f>
        <v>0</v>
      </c>
      <c r="BJ842" s="19" t="s">
        <v>81</v>
      </c>
      <c r="BK842" s="227">
        <f>ROUND(I842*H842,2)</f>
        <v>0</v>
      </c>
      <c r="BL842" s="19" t="s">
        <v>163</v>
      </c>
      <c r="BM842" s="226" t="s">
        <v>1193</v>
      </c>
    </row>
    <row r="843" s="2" customFormat="1">
      <c r="A843" s="40"/>
      <c r="B843" s="41"/>
      <c r="C843" s="42"/>
      <c r="D843" s="228" t="s">
        <v>165</v>
      </c>
      <c r="E843" s="42"/>
      <c r="F843" s="229" t="s">
        <v>1192</v>
      </c>
      <c r="G843" s="42"/>
      <c r="H843" s="42"/>
      <c r="I843" s="230"/>
      <c r="J843" s="42"/>
      <c r="K843" s="42"/>
      <c r="L843" s="46"/>
      <c r="M843" s="231"/>
      <c r="N843" s="232"/>
      <c r="O843" s="86"/>
      <c r="P843" s="86"/>
      <c r="Q843" s="86"/>
      <c r="R843" s="86"/>
      <c r="S843" s="86"/>
      <c r="T843" s="87"/>
      <c r="U843" s="40"/>
      <c r="V843" s="40"/>
      <c r="W843" s="40"/>
      <c r="X843" s="40"/>
      <c r="Y843" s="40"/>
      <c r="Z843" s="40"/>
      <c r="AA843" s="40"/>
      <c r="AB843" s="40"/>
      <c r="AC843" s="40"/>
      <c r="AD843" s="40"/>
      <c r="AE843" s="40"/>
      <c r="AT843" s="19" t="s">
        <v>165</v>
      </c>
      <c r="AU843" s="19" t="s">
        <v>83</v>
      </c>
    </row>
    <row r="844" s="13" customFormat="1">
      <c r="A844" s="13"/>
      <c r="B844" s="233"/>
      <c r="C844" s="234"/>
      <c r="D844" s="228" t="s">
        <v>170</v>
      </c>
      <c r="E844" s="235" t="s">
        <v>28</v>
      </c>
      <c r="F844" s="236" t="s">
        <v>1194</v>
      </c>
      <c r="G844" s="234"/>
      <c r="H844" s="237">
        <v>706.56200000000001</v>
      </c>
      <c r="I844" s="238"/>
      <c r="J844" s="234"/>
      <c r="K844" s="234"/>
      <c r="L844" s="239"/>
      <c r="M844" s="240"/>
      <c r="N844" s="241"/>
      <c r="O844" s="241"/>
      <c r="P844" s="241"/>
      <c r="Q844" s="241"/>
      <c r="R844" s="241"/>
      <c r="S844" s="241"/>
      <c r="T844" s="242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43" t="s">
        <v>170</v>
      </c>
      <c r="AU844" s="243" t="s">
        <v>83</v>
      </c>
      <c r="AV844" s="13" t="s">
        <v>83</v>
      </c>
      <c r="AW844" s="13" t="s">
        <v>35</v>
      </c>
      <c r="AX844" s="13" t="s">
        <v>74</v>
      </c>
      <c r="AY844" s="243" t="s">
        <v>156</v>
      </c>
    </row>
    <row r="845" s="13" customFormat="1">
      <c r="A845" s="13"/>
      <c r="B845" s="233"/>
      <c r="C845" s="234"/>
      <c r="D845" s="228" t="s">
        <v>170</v>
      </c>
      <c r="E845" s="235" t="s">
        <v>28</v>
      </c>
      <c r="F845" s="236" t="s">
        <v>1195</v>
      </c>
      <c r="G845" s="234"/>
      <c r="H845" s="237">
        <v>994.79999999999995</v>
      </c>
      <c r="I845" s="238"/>
      <c r="J845" s="234"/>
      <c r="K845" s="234"/>
      <c r="L845" s="239"/>
      <c r="M845" s="240"/>
      <c r="N845" s="241"/>
      <c r="O845" s="241"/>
      <c r="P845" s="241"/>
      <c r="Q845" s="241"/>
      <c r="R845" s="241"/>
      <c r="S845" s="241"/>
      <c r="T845" s="24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43" t="s">
        <v>170</v>
      </c>
      <c r="AU845" s="243" t="s">
        <v>83</v>
      </c>
      <c r="AV845" s="13" t="s">
        <v>83</v>
      </c>
      <c r="AW845" s="13" t="s">
        <v>35</v>
      </c>
      <c r="AX845" s="13" t="s">
        <v>74</v>
      </c>
      <c r="AY845" s="243" t="s">
        <v>156</v>
      </c>
    </row>
    <row r="846" s="13" customFormat="1">
      <c r="A846" s="13"/>
      <c r="B846" s="233"/>
      <c r="C846" s="234"/>
      <c r="D846" s="228" t="s">
        <v>170</v>
      </c>
      <c r="E846" s="235" t="s">
        <v>28</v>
      </c>
      <c r="F846" s="236" t="s">
        <v>1196</v>
      </c>
      <c r="G846" s="234"/>
      <c r="H846" s="237">
        <v>213</v>
      </c>
      <c r="I846" s="238"/>
      <c r="J846" s="234"/>
      <c r="K846" s="234"/>
      <c r="L846" s="239"/>
      <c r="M846" s="240"/>
      <c r="N846" s="241"/>
      <c r="O846" s="241"/>
      <c r="P846" s="241"/>
      <c r="Q846" s="241"/>
      <c r="R846" s="241"/>
      <c r="S846" s="241"/>
      <c r="T846" s="242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T846" s="243" t="s">
        <v>170</v>
      </c>
      <c r="AU846" s="243" t="s">
        <v>83</v>
      </c>
      <c r="AV846" s="13" t="s">
        <v>83</v>
      </c>
      <c r="AW846" s="13" t="s">
        <v>35</v>
      </c>
      <c r="AX846" s="13" t="s">
        <v>74</v>
      </c>
      <c r="AY846" s="243" t="s">
        <v>156</v>
      </c>
    </row>
    <row r="847" s="13" customFormat="1">
      <c r="A847" s="13"/>
      <c r="B847" s="233"/>
      <c r="C847" s="234"/>
      <c r="D847" s="228" t="s">
        <v>170</v>
      </c>
      <c r="E847" s="235" t="s">
        <v>28</v>
      </c>
      <c r="F847" s="236" t="s">
        <v>1197</v>
      </c>
      <c r="G847" s="234"/>
      <c r="H847" s="237">
        <v>210</v>
      </c>
      <c r="I847" s="238"/>
      <c r="J847" s="234"/>
      <c r="K847" s="234"/>
      <c r="L847" s="239"/>
      <c r="M847" s="240"/>
      <c r="N847" s="241"/>
      <c r="O847" s="241"/>
      <c r="P847" s="241"/>
      <c r="Q847" s="241"/>
      <c r="R847" s="241"/>
      <c r="S847" s="241"/>
      <c r="T847" s="24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43" t="s">
        <v>170</v>
      </c>
      <c r="AU847" s="243" t="s">
        <v>83</v>
      </c>
      <c r="AV847" s="13" t="s">
        <v>83</v>
      </c>
      <c r="AW847" s="13" t="s">
        <v>35</v>
      </c>
      <c r="AX847" s="13" t="s">
        <v>74</v>
      </c>
      <c r="AY847" s="243" t="s">
        <v>156</v>
      </c>
    </row>
    <row r="848" s="13" customFormat="1">
      <c r="A848" s="13"/>
      <c r="B848" s="233"/>
      <c r="C848" s="234"/>
      <c r="D848" s="228" t="s">
        <v>170</v>
      </c>
      <c r="E848" s="235" t="s">
        <v>28</v>
      </c>
      <c r="F848" s="236" t="s">
        <v>1198</v>
      </c>
      <c r="G848" s="234"/>
      <c r="H848" s="237">
        <v>-360</v>
      </c>
      <c r="I848" s="238"/>
      <c r="J848" s="234"/>
      <c r="K848" s="234"/>
      <c r="L848" s="239"/>
      <c r="M848" s="240"/>
      <c r="N848" s="241"/>
      <c r="O848" s="241"/>
      <c r="P848" s="241"/>
      <c r="Q848" s="241"/>
      <c r="R848" s="241"/>
      <c r="S848" s="241"/>
      <c r="T848" s="242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43" t="s">
        <v>170</v>
      </c>
      <c r="AU848" s="243" t="s">
        <v>83</v>
      </c>
      <c r="AV848" s="13" t="s">
        <v>83</v>
      </c>
      <c r="AW848" s="13" t="s">
        <v>35</v>
      </c>
      <c r="AX848" s="13" t="s">
        <v>74</v>
      </c>
      <c r="AY848" s="243" t="s">
        <v>156</v>
      </c>
    </row>
    <row r="849" s="14" customFormat="1">
      <c r="A849" s="14"/>
      <c r="B849" s="244"/>
      <c r="C849" s="245"/>
      <c r="D849" s="228" t="s">
        <v>170</v>
      </c>
      <c r="E849" s="246" t="s">
        <v>28</v>
      </c>
      <c r="F849" s="247" t="s">
        <v>186</v>
      </c>
      <c r="G849" s="245"/>
      <c r="H849" s="248">
        <v>1764.3620000000001</v>
      </c>
      <c r="I849" s="249"/>
      <c r="J849" s="245"/>
      <c r="K849" s="245"/>
      <c r="L849" s="250"/>
      <c r="M849" s="251"/>
      <c r="N849" s="252"/>
      <c r="O849" s="252"/>
      <c r="P849" s="252"/>
      <c r="Q849" s="252"/>
      <c r="R849" s="252"/>
      <c r="S849" s="252"/>
      <c r="T849" s="253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4" t="s">
        <v>170</v>
      </c>
      <c r="AU849" s="254" t="s">
        <v>83</v>
      </c>
      <c r="AV849" s="14" t="s">
        <v>163</v>
      </c>
      <c r="AW849" s="14" t="s">
        <v>35</v>
      </c>
      <c r="AX849" s="14" t="s">
        <v>81</v>
      </c>
      <c r="AY849" s="254" t="s">
        <v>156</v>
      </c>
    </row>
    <row r="850" s="2" customFormat="1" ht="37.8" customHeight="1">
      <c r="A850" s="40"/>
      <c r="B850" s="41"/>
      <c r="C850" s="215" t="s">
        <v>1199</v>
      </c>
      <c r="D850" s="215" t="s">
        <v>158</v>
      </c>
      <c r="E850" s="216" t="s">
        <v>1200</v>
      </c>
      <c r="F850" s="217" t="s">
        <v>1201</v>
      </c>
      <c r="G850" s="218" t="s">
        <v>161</v>
      </c>
      <c r="H850" s="219">
        <v>375</v>
      </c>
      <c r="I850" s="220"/>
      <c r="J850" s="221">
        <f>ROUND(I850*H850,2)</f>
        <v>0</v>
      </c>
      <c r="K850" s="217" t="s">
        <v>162</v>
      </c>
      <c r="L850" s="46"/>
      <c r="M850" s="222" t="s">
        <v>28</v>
      </c>
      <c r="N850" s="223" t="s">
        <v>45</v>
      </c>
      <c r="O850" s="86"/>
      <c r="P850" s="224">
        <f>O850*H850</f>
        <v>0</v>
      </c>
      <c r="Q850" s="224">
        <v>0</v>
      </c>
      <c r="R850" s="224">
        <f>Q850*H850</f>
        <v>0</v>
      </c>
      <c r="S850" s="224">
        <v>0.068000000000000005</v>
      </c>
      <c r="T850" s="225">
        <f>S850*H850</f>
        <v>25.500000000000004</v>
      </c>
      <c r="U850" s="40"/>
      <c r="V850" s="40"/>
      <c r="W850" s="40"/>
      <c r="X850" s="40"/>
      <c r="Y850" s="40"/>
      <c r="Z850" s="40"/>
      <c r="AA850" s="40"/>
      <c r="AB850" s="40"/>
      <c r="AC850" s="40"/>
      <c r="AD850" s="40"/>
      <c r="AE850" s="40"/>
      <c r="AR850" s="226" t="s">
        <v>163</v>
      </c>
      <c r="AT850" s="226" t="s">
        <v>158</v>
      </c>
      <c r="AU850" s="226" t="s">
        <v>83</v>
      </c>
      <c r="AY850" s="19" t="s">
        <v>156</v>
      </c>
      <c r="BE850" s="227">
        <f>IF(N850="základní",J850,0)</f>
        <v>0</v>
      </c>
      <c r="BF850" s="227">
        <f>IF(N850="snížená",J850,0)</f>
        <v>0</v>
      </c>
      <c r="BG850" s="227">
        <f>IF(N850="zákl. přenesená",J850,0)</f>
        <v>0</v>
      </c>
      <c r="BH850" s="227">
        <f>IF(N850="sníž. přenesená",J850,0)</f>
        <v>0</v>
      </c>
      <c r="BI850" s="227">
        <f>IF(N850="nulová",J850,0)</f>
        <v>0</v>
      </c>
      <c r="BJ850" s="19" t="s">
        <v>81</v>
      </c>
      <c r="BK850" s="227">
        <f>ROUND(I850*H850,2)</f>
        <v>0</v>
      </c>
      <c r="BL850" s="19" t="s">
        <v>163</v>
      </c>
      <c r="BM850" s="226" t="s">
        <v>1202</v>
      </c>
    </row>
    <row r="851" s="2" customFormat="1">
      <c r="A851" s="40"/>
      <c r="B851" s="41"/>
      <c r="C851" s="42"/>
      <c r="D851" s="228" t="s">
        <v>165</v>
      </c>
      <c r="E851" s="42"/>
      <c r="F851" s="229" t="s">
        <v>1201</v>
      </c>
      <c r="G851" s="42"/>
      <c r="H851" s="42"/>
      <c r="I851" s="230"/>
      <c r="J851" s="42"/>
      <c r="K851" s="42"/>
      <c r="L851" s="46"/>
      <c r="M851" s="231"/>
      <c r="N851" s="232"/>
      <c r="O851" s="86"/>
      <c r="P851" s="86"/>
      <c r="Q851" s="86"/>
      <c r="R851" s="86"/>
      <c r="S851" s="86"/>
      <c r="T851" s="87"/>
      <c r="U851" s="40"/>
      <c r="V851" s="40"/>
      <c r="W851" s="40"/>
      <c r="X851" s="40"/>
      <c r="Y851" s="40"/>
      <c r="Z851" s="40"/>
      <c r="AA851" s="40"/>
      <c r="AB851" s="40"/>
      <c r="AC851" s="40"/>
      <c r="AD851" s="40"/>
      <c r="AE851" s="40"/>
      <c r="AT851" s="19" t="s">
        <v>165</v>
      </c>
      <c r="AU851" s="19" t="s">
        <v>83</v>
      </c>
    </row>
    <row r="852" s="13" customFormat="1">
      <c r="A852" s="13"/>
      <c r="B852" s="233"/>
      <c r="C852" s="234"/>
      <c r="D852" s="228" t="s">
        <v>170</v>
      </c>
      <c r="E852" s="235" t="s">
        <v>28</v>
      </c>
      <c r="F852" s="236" t="s">
        <v>1203</v>
      </c>
      <c r="G852" s="234"/>
      <c r="H852" s="237">
        <v>270</v>
      </c>
      <c r="I852" s="238"/>
      <c r="J852" s="234"/>
      <c r="K852" s="234"/>
      <c r="L852" s="239"/>
      <c r="M852" s="240"/>
      <c r="N852" s="241"/>
      <c r="O852" s="241"/>
      <c r="P852" s="241"/>
      <c r="Q852" s="241"/>
      <c r="R852" s="241"/>
      <c r="S852" s="241"/>
      <c r="T852" s="242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43" t="s">
        <v>170</v>
      </c>
      <c r="AU852" s="243" t="s">
        <v>83</v>
      </c>
      <c r="AV852" s="13" t="s">
        <v>83</v>
      </c>
      <c r="AW852" s="13" t="s">
        <v>35</v>
      </c>
      <c r="AX852" s="13" t="s">
        <v>74</v>
      </c>
      <c r="AY852" s="243" t="s">
        <v>156</v>
      </c>
    </row>
    <row r="853" s="13" customFormat="1">
      <c r="A853" s="13"/>
      <c r="B853" s="233"/>
      <c r="C853" s="234"/>
      <c r="D853" s="228" t="s">
        <v>170</v>
      </c>
      <c r="E853" s="235" t="s">
        <v>28</v>
      </c>
      <c r="F853" s="236" t="s">
        <v>1204</v>
      </c>
      <c r="G853" s="234"/>
      <c r="H853" s="237">
        <v>30</v>
      </c>
      <c r="I853" s="238"/>
      <c r="J853" s="234"/>
      <c r="K853" s="234"/>
      <c r="L853" s="239"/>
      <c r="M853" s="240"/>
      <c r="N853" s="241"/>
      <c r="O853" s="241"/>
      <c r="P853" s="241"/>
      <c r="Q853" s="241"/>
      <c r="R853" s="241"/>
      <c r="S853" s="241"/>
      <c r="T853" s="24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3" t="s">
        <v>170</v>
      </c>
      <c r="AU853" s="243" t="s">
        <v>83</v>
      </c>
      <c r="AV853" s="13" t="s">
        <v>83</v>
      </c>
      <c r="AW853" s="13" t="s">
        <v>35</v>
      </c>
      <c r="AX853" s="13" t="s">
        <v>74</v>
      </c>
      <c r="AY853" s="243" t="s">
        <v>156</v>
      </c>
    </row>
    <row r="854" s="13" customFormat="1">
      <c r="A854" s="13"/>
      <c r="B854" s="233"/>
      <c r="C854" s="234"/>
      <c r="D854" s="228" t="s">
        <v>170</v>
      </c>
      <c r="E854" s="235" t="s">
        <v>28</v>
      </c>
      <c r="F854" s="236" t="s">
        <v>1205</v>
      </c>
      <c r="G854" s="234"/>
      <c r="H854" s="237">
        <v>75</v>
      </c>
      <c r="I854" s="238"/>
      <c r="J854" s="234"/>
      <c r="K854" s="234"/>
      <c r="L854" s="239"/>
      <c r="M854" s="240"/>
      <c r="N854" s="241"/>
      <c r="O854" s="241"/>
      <c r="P854" s="241"/>
      <c r="Q854" s="241"/>
      <c r="R854" s="241"/>
      <c r="S854" s="241"/>
      <c r="T854" s="242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43" t="s">
        <v>170</v>
      </c>
      <c r="AU854" s="243" t="s">
        <v>83</v>
      </c>
      <c r="AV854" s="13" t="s">
        <v>83</v>
      </c>
      <c r="AW854" s="13" t="s">
        <v>35</v>
      </c>
      <c r="AX854" s="13" t="s">
        <v>74</v>
      </c>
      <c r="AY854" s="243" t="s">
        <v>156</v>
      </c>
    </row>
    <row r="855" s="14" customFormat="1">
      <c r="A855" s="14"/>
      <c r="B855" s="244"/>
      <c r="C855" s="245"/>
      <c r="D855" s="228" t="s">
        <v>170</v>
      </c>
      <c r="E855" s="246" t="s">
        <v>28</v>
      </c>
      <c r="F855" s="247" t="s">
        <v>186</v>
      </c>
      <c r="G855" s="245"/>
      <c r="H855" s="248">
        <v>375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4" t="s">
        <v>170</v>
      </c>
      <c r="AU855" s="254" t="s">
        <v>83</v>
      </c>
      <c r="AV855" s="14" t="s">
        <v>163</v>
      </c>
      <c r="AW855" s="14" t="s">
        <v>35</v>
      </c>
      <c r="AX855" s="14" t="s">
        <v>81</v>
      </c>
      <c r="AY855" s="254" t="s">
        <v>156</v>
      </c>
    </row>
    <row r="856" s="2" customFormat="1" ht="37.8" customHeight="1">
      <c r="A856" s="40"/>
      <c r="B856" s="41"/>
      <c r="C856" s="215" t="s">
        <v>1206</v>
      </c>
      <c r="D856" s="215" t="s">
        <v>158</v>
      </c>
      <c r="E856" s="216" t="s">
        <v>1207</v>
      </c>
      <c r="F856" s="217" t="s">
        <v>1208</v>
      </c>
      <c r="G856" s="218" t="s">
        <v>161</v>
      </c>
      <c r="H856" s="219">
        <v>63</v>
      </c>
      <c r="I856" s="220"/>
      <c r="J856" s="221">
        <f>ROUND(I856*H856,2)</f>
        <v>0</v>
      </c>
      <c r="K856" s="217" t="s">
        <v>162</v>
      </c>
      <c r="L856" s="46"/>
      <c r="M856" s="222" t="s">
        <v>28</v>
      </c>
      <c r="N856" s="223" t="s">
        <v>45</v>
      </c>
      <c r="O856" s="86"/>
      <c r="P856" s="224">
        <f>O856*H856</f>
        <v>0</v>
      </c>
      <c r="Q856" s="224">
        <v>0</v>
      </c>
      <c r="R856" s="224">
        <f>Q856*H856</f>
        <v>0</v>
      </c>
      <c r="S856" s="224">
        <v>0.088999999999999996</v>
      </c>
      <c r="T856" s="225">
        <f>S856*H856</f>
        <v>5.6069999999999993</v>
      </c>
      <c r="U856" s="40"/>
      <c r="V856" s="40"/>
      <c r="W856" s="40"/>
      <c r="X856" s="40"/>
      <c r="Y856" s="40"/>
      <c r="Z856" s="40"/>
      <c r="AA856" s="40"/>
      <c r="AB856" s="40"/>
      <c r="AC856" s="40"/>
      <c r="AD856" s="40"/>
      <c r="AE856" s="40"/>
      <c r="AR856" s="226" t="s">
        <v>163</v>
      </c>
      <c r="AT856" s="226" t="s">
        <v>158</v>
      </c>
      <c r="AU856" s="226" t="s">
        <v>83</v>
      </c>
      <c r="AY856" s="19" t="s">
        <v>156</v>
      </c>
      <c r="BE856" s="227">
        <f>IF(N856="základní",J856,0)</f>
        <v>0</v>
      </c>
      <c r="BF856" s="227">
        <f>IF(N856="snížená",J856,0)</f>
        <v>0</v>
      </c>
      <c r="BG856" s="227">
        <f>IF(N856="zákl. přenesená",J856,0)</f>
        <v>0</v>
      </c>
      <c r="BH856" s="227">
        <f>IF(N856="sníž. přenesená",J856,0)</f>
        <v>0</v>
      </c>
      <c r="BI856" s="227">
        <f>IF(N856="nulová",J856,0)</f>
        <v>0</v>
      </c>
      <c r="BJ856" s="19" t="s">
        <v>81</v>
      </c>
      <c r="BK856" s="227">
        <f>ROUND(I856*H856,2)</f>
        <v>0</v>
      </c>
      <c r="BL856" s="19" t="s">
        <v>163</v>
      </c>
      <c r="BM856" s="226" t="s">
        <v>1209</v>
      </c>
    </row>
    <row r="857" s="2" customFormat="1">
      <c r="A857" s="40"/>
      <c r="B857" s="41"/>
      <c r="C857" s="42"/>
      <c r="D857" s="228" t="s">
        <v>165</v>
      </c>
      <c r="E857" s="42"/>
      <c r="F857" s="229" t="s">
        <v>1208</v>
      </c>
      <c r="G857" s="42"/>
      <c r="H857" s="42"/>
      <c r="I857" s="230"/>
      <c r="J857" s="42"/>
      <c r="K857" s="42"/>
      <c r="L857" s="46"/>
      <c r="M857" s="231"/>
      <c r="N857" s="232"/>
      <c r="O857" s="86"/>
      <c r="P857" s="86"/>
      <c r="Q857" s="86"/>
      <c r="R857" s="86"/>
      <c r="S857" s="86"/>
      <c r="T857" s="87"/>
      <c r="U857" s="40"/>
      <c r="V857" s="40"/>
      <c r="W857" s="40"/>
      <c r="X857" s="40"/>
      <c r="Y857" s="40"/>
      <c r="Z857" s="40"/>
      <c r="AA857" s="40"/>
      <c r="AB857" s="40"/>
      <c r="AC857" s="40"/>
      <c r="AD857" s="40"/>
      <c r="AE857" s="40"/>
      <c r="AT857" s="19" t="s">
        <v>165</v>
      </c>
      <c r="AU857" s="19" t="s">
        <v>83</v>
      </c>
    </row>
    <row r="858" s="2" customFormat="1" ht="24.15" customHeight="1">
      <c r="A858" s="40"/>
      <c r="B858" s="41"/>
      <c r="C858" s="215" t="s">
        <v>1210</v>
      </c>
      <c r="D858" s="215" t="s">
        <v>158</v>
      </c>
      <c r="E858" s="216" t="s">
        <v>1211</v>
      </c>
      <c r="F858" s="217" t="s">
        <v>1212</v>
      </c>
      <c r="G858" s="218" t="s">
        <v>161</v>
      </c>
      <c r="H858" s="219">
        <v>392.47000000000003</v>
      </c>
      <c r="I858" s="220"/>
      <c r="J858" s="221">
        <f>ROUND(I858*H858,2)</f>
        <v>0</v>
      </c>
      <c r="K858" s="217" t="s">
        <v>162</v>
      </c>
      <c r="L858" s="46"/>
      <c r="M858" s="222" t="s">
        <v>28</v>
      </c>
      <c r="N858" s="223" t="s">
        <v>45</v>
      </c>
      <c r="O858" s="86"/>
      <c r="P858" s="224">
        <f>O858*H858</f>
        <v>0</v>
      </c>
      <c r="Q858" s="224">
        <v>0</v>
      </c>
      <c r="R858" s="224">
        <f>Q858*H858</f>
        <v>0</v>
      </c>
      <c r="S858" s="224">
        <v>0</v>
      </c>
      <c r="T858" s="225">
        <f>S858*H858</f>
        <v>0</v>
      </c>
      <c r="U858" s="40"/>
      <c r="V858" s="40"/>
      <c r="W858" s="40"/>
      <c r="X858" s="40"/>
      <c r="Y858" s="40"/>
      <c r="Z858" s="40"/>
      <c r="AA858" s="40"/>
      <c r="AB858" s="40"/>
      <c r="AC858" s="40"/>
      <c r="AD858" s="40"/>
      <c r="AE858" s="40"/>
      <c r="AR858" s="226" t="s">
        <v>163</v>
      </c>
      <c r="AT858" s="226" t="s">
        <v>158</v>
      </c>
      <c r="AU858" s="226" t="s">
        <v>83</v>
      </c>
      <c r="AY858" s="19" t="s">
        <v>156</v>
      </c>
      <c r="BE858" s="227">
        <f>IF(N858="základní",J858,0)</f>
        <v>0</v>
      </c>
      <c r="BF858" s="227">
        <f>IF(N858="snížená",J858,0)</f>
        <v>0</v>
      </c>
      <c r="BG858" s="227">
        <f>IF(N858="zákl. přenesená",J858,0)</f>
        <v>0</v>
      </c>
      <c r="BH858" s="227">
        <f>IF(N858="sníž. přenesená",J858,0)</f>
        <v>0</v>
      </c>
      <c r="BI858" s="227">
        <f>IF(N858="nulová",J858,0)</f>
        <v>0</v>
      </c>
      <c r="BJ858" s="19" t="s">
        <v>81</v>
      </c>
      <c r="BK858" s="227">
        <f>ROUND(I858*H858,2)</f>
        <v>0</v>
      </c>
      <c r="BL858" s="19" t="s">
        <v>163</v>
      </c>
      <c r="BM858" s="226" t="s">
        <v>1213</v>
      </c>
    </row>
    <row r="859" s="2" customFormat="1">
      <c r="A859" s="40"/>
      <c r="B859" s="41"/>
      <c r="C859" s="42"/>
      <c r="D859" s="228" t="s">
        <v>165</v>
      </c>
      <c r="E859" s="42"/>
      <c r="F859" s="229" t="s">
        <v>1212</v>
      </c>
      <c r="G859" s="42"/>
      <c r="H859" s="42"/>
      <c r="I859" s="230"/>
      <c r="J859" s="42"/>
      <c r="K859" s="42"/>
      <c r="L859" s="46"/>
      <c r="M859" s="231"/>
      <c r="N859" s="232"/>
      <c r="O859" s="86"/>
      <c r="P859" s="86"/>
      <c r="Q859" s="86"/>
      <c r="R859" s="86"/>
      <c r="S859" s="86"/>
      <c r="T859" s="87"/>
      <c r="U859" s="40"/>
      <c r="V859" s="40"/>
      <c r="W859" s="40"/>
      <c r="X859" s="40"/>
      <c r="Y859" s="40"/>
      <c r="Z859" s="40"/>
      <c r="AA859" s="40"/>
      <c r="AB859" s="40"/>
      <c r="AC859" s="40"/>
      <c r="AD859" s="40"/>
      <c r="AE859" s="40"/>
      <c r="AT859" s="19" t="s">
        <v>165</v>
      </c>
      <c r="AU859" s="19" t="s">
        <v>83</v>
      </c>
    </row>
    <row r="860" s="2" customFormat="1" ht="24.15" customHeight="1">
      <c r="A860" s="40"/>
      <c r="B860" s="41"/>
      <c r="C860" s="215" t="s">
        <v>1214</v>
      </c>
      <c r="D860" s="215" t="s">
        <v>158</v>
      </c>
      <c r="E860" s="216" t="s">
        <v>1215</v>
      </c>
      <c r="F860" s="217" t="s">
        <v>1216</v>
      </c>
      <c r="G860" s="218" t="s">
        <v>168</v>
      </c>
      <c r="H860" s="219">
        <v>2.0699999999999998</v>
      </c>
      <c r="I860" s="220"/>
      <c r="J860" s="221">
        <f>ROUND(I860*H860,2)</f>
        <v>0</v>
      </c>
      <c r="K860" s="217" t="s">
        <v>162</v>
      </c>
      <c r="L860" s="46"/>
      <c r="M860" s="222" t="s">
        <v>28</v>
      </c>
      <c r="N860" s="223" t="s">
        <v>45</v>
      </c>
      <c r="O860" s="86"/>
      <c r="P860" s="224">
        <f>O860*H860</f>
        <v>0</v>
      </c>
      <c r="Q860" s="224">
        <v>0.50375000000000003</v>
      </c>
      <c r="R860" s="224">
        <f>Q860*H860</f>
        <v>1.0427625</v>
      </c>
      <c r="S860" s="224">
        <v>1.95</v>
      </c>
      <c r="T860" s="225">
        <f>S860*H860</f>
        <v>4.0364999999999993</v>
      </c>
      <c r="U860" s="40"/>
      <c r="V860" s="40"/>
      <c r="W860" s="40"/>
      <c r="X860" s="40"/>
      <c r="Y860" s="40"/>
      <c r="Z860" s="40"/>
      <c r="AA860" s="40"/>
      <c r="AB860" s="40"/>
      <c r="AC860" s="40"/>
      <c r="AD860" s="40"/>
      <c r="AE860" s="40"/>
      <c r="AR860" s="226" t="s">
        <v>163</v>
      </c>
      <c r="AT860" s="226" t="s">
        <v>158</v>
      </c>
      <c r="AU860" s="226" t="s">
        <v>83</v>
      </c>
      <c r="AY860" s="19" t="s">
        <v>156</v>
      </c>
      <c r="BE860" s="227">
        <f>IF(N860="základní",J860,0)</f>
        <v>0</v>
      </c>
      <c r="BF860" s="227">
        <f>IF(N860="snížená",J860,0)</f>
        <v>0</v>
      </c>
      <c r="BG860" s="227">
        <f>IF(N860="zákl. přenesená",J860,0)</f>
        <v>0</v>
      </c>
      <c r="BH860" s="227">
        <f>IF(N860="sníž. přenesená",J860,0)</f>
        <v>0</v>
      </c>
      <c r="BI860" s="227">
        <f>IF(N860="nulová",J860,0)</f>
        <v>0</v>
      </c>
      <c r="BJ860" s="19" t="s">
        <v>81</v>
      </c>
      <c r="BK860" s="227">
        <f>ROUND(I860*H860,2)</f>
        <v>0</v>
      </c>
      <c r="BL860" s="19" t="s">
        <v>163</v>
      </c>
      <c r="BM860" s="226" t="s">
        <v>1217</v>
      </c>
    </row>
    <row r="861" s="2" customFormat="1">
      <c r="A861" s="40"/>
      <c r="B861" s="41"/>
      <c r="C861" s="42"/>
      <c r="D861" s="228" t="s">
        <v>165</v>
      </c>
      <c r="E861" s="42"/>
      <c r="F861" s="229" t="s">
        <v>1216</v>
      </c>
      <c r="G861" s="42"/>
      <c r="H861" s="42"/>
      <c r="I861" s="230"/>
      <c r="J861" s="42"/>
      <c r="K861" s="42"/>
      <c r="L861" s="46"/>
      <c r="M861" s="231"/>
      <c r="N861" s="232"/>
      <c r="O861" s="86"/>
      <c r="P861" s="86"/>
      <c r="Q861" s="86"/>
      <c r="R861" s="86"/>
      <c r="S861" s="86"/>
      <c r="T861" s="87"/>
      <c r="U861" s="40"/>
      <c r="V861" s="40"/>
      <c r="W861" s="40"/>
      <c r="X861" s="40"/>
      <c r="Y861" s="40"/>
      <c r="Z861" s="40"/>
      <c r="AA861" s="40"/>
      <c r="AB861" s="40"/>
      <c r="AC861" s="40"/>
      <c r="AD861" s="40"/>
      <c r="AE861" s="40"/>
      <c r="AT861" s="19" t="s">
        <v>165</v>
      </c>
      <c r="AU861" s="19" t="s">
        <v>83</v>
      </c>
    </row>
    <row r="862" s="13" customFormat="1">
      <c r="A862" s="13"/>
      <c r="B862" s="233"/>
      <c r="C862" s="234"/>
      <c r="D862" s="228" t="s">
        <v>170</v>
      </c>
      <c r="E862" s="235" t="s">
        <v>28</v>
      </c>
      <c r="F862" s="236" t="s">
        <v>1218</v>
      </c>
      <c r="G862" s="234"/>
      <c r="H862" s="237">
        <v>2.0699999999999998</v>
      </c>
      <c r="I862" s="238"/>
      <c r="J862" s="234"/>
      <c r="K862" s="234"/>
      <c r="L862" s="239"/>
      <c r="M862" s="240"/>
      <c r="N862" s="241"/>
      <c r="O862" s="241"/>
      <c r="P862" s="241"/>
      <c r="Q862" s="241"/>
      <c r="R862" s="241"/>
      <c r="S862" s="241"/>
      <c r="T862" s="242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43" t="s">
        <v>170</v>
      </c>
      <c r="AU862" s="243" t="s">
        <v>83</v>
      </c>
      <c r="AV862" s="13" t="s">
        <v>83</v>
      </c>
      <c r="AW862" s="13" t="s">
        <v>35</v>
      </c>
      <c r="AX862" s="13" t="s">
        <v>81</v>
      </c>
      <c r="AY862" s="243" t="s">
        <v>156</v>
      </c>
    </row>
    <row r="863" s="2" customFormat="1" ht="14.4" customHeight="1">
      <c r="A863" s="40"/>
      <c r="B863" s="41"/>
      <c r="C863" s="255" t="s">
        <v>1219</v>
      </c>
      <c r="D863" s="255" t="s">
        <v>273</v>
      </c>
      <c r="E863" s="256" t="s">
        <v>1220</v>
      </c>
      <c r="F863" s="257" t="s">
        <v>1221</v>
      </c>
      <c r="G863" s="258" t="s">
        <v>257</v>
      </c>
      <c r="H863" s="259">
        <v>660</v>
      </c>
      <c r="I863" s="260"/>
      <c r="J863" s="261">
        <f>ROUND(I863*H863,2)</f>
        <v>0</v>
      </c>
      <c r="K863" s="257" t="s">
        <v>162</v>
      </c>
      <c r="L863" s="262"/>
      <c r="M863" s="263" t="s">
        <v>28</v>
      </c>
      <c r="N863" s="264" t="s">
        <v>45</v>
      </c>
      <c r="O863" s="86"/>
      <c r="P863" s="224">
        <f>O863*H863</f>
        <v>0</v>
      </c>
      <c r="Q863" s="224">
        <v>0.0041000000000000003</v>
      </c>
      <c r="R863" s="224">
        <f>Q863*H863</f>
        <v>2.7060000000000004</v>
      </c>
      <c r="S863" s="224">
        <v>0</v>
      </c>
      <c r="T863" s="225">
        <f>S863*H863</f>
        <v>0</v>
      </c>
      <c r="U863" s="40"/>
      <c r="V863" s="40"/>
      <c r="W863" s="40"/>
      <c r="X863" s="40"/>
      <c r="Y863" s="40"/>
      <c r="Z863" s="40"/>
      <c r="AA863" s="40"/>
      <c r="AB863" s="40"/>
      <c r="AC863" s="40"/>
      <c r="AD863" s="40"/>
      <c r="AE863" s="40"/>
      <c r="AR863" s="226" t="s">
        <v>196</v>
      </c>
      <c r="AT863" s="226" t="s">
        <v>273</v>
      </c>
      <c r="AU863" s="226" t="s">
        <v>83</v>
      </c>
      <c r="AY863" s="19" t="s">
        <v>156</v>
      </c>
      <c r="BE863" s="227">
        <f>IF(N863="základní",J863,0)</f>
        <v>0</v>
      </c>
      <c r="BF863" s="227">
        <f>IF(N863="snížená",J863,0)</f>
        <v>0</v>
      </c>
      <c r="BG863" s="227">
        <f>IF(N863="zákl. přenesená",J863,0)</f>
        <v>0</v>
      </c>
      <c r="BH863" s="227">
        <f>IF(N863="sníž. přenesená",J863,0)</f>
        <v>0</v>
      </c>
      <c r="BI863" s="227">
        <f>IF(N863="nulová",J863,0)</f>
        <v>0</v>
      </c>
      <c r="BJ863" s="19" t="s">
        <v>81</v>
      </c>
      <c r="BK863" s="227">
        <f>ROUND(I863*H863,2)</f>
        <v>0</v>
      </c>
      <c r="BL863" s="19" t="s">
        <v>163</v>
      </c>
      <c r="BM863" s="226" t="s">
        <v>1222</v>
      </c>
    </row>
    <row r="864" s="2" customFormat="1">
      <c r="A864" s="40"/>
      <c r="B864" s="41"/>
      <c r="C864" s="42"/>
      <c r="D864" s="228" t="s">
        <v>165</v>
      </c>
      <c r="E864" s="42"/>
      <c r="F864" s="229" t="s">
        <v>1221</v>
      </c>
      <c r="G864" s="42"/>
      <c r="H864" s="42"/>
      <c r="I864" s="230"/>
      <c r="J864" s="42"/>
      <c r="K864" s="42"/>
      <c r="L864" s="46"/>
      <c r="M864" s="231"/>
      <c r="N864" s="232"/>
      <c r="O864" s="86"/>
      <c r="P864" s="86"/>
      <c r="Q864" s="86"/>
      <c r="R864" s="86"/>
      <c r="S864" s="86"/>
      <c r="T864" s="87"/>
      <c r="U864" s="40"/>
      <c r="V864" s="40"/>
      <c r="W864" s="40"/>
      <c r="X864" s="40"/>
      <c r="Y864" s="40"/>
      <c r="Z864" s="40"/>
      <c r="AA864" s="40"/>
      <c r="AB864" s="40"/>
      <c r="AC864" s="40"/>
      <c r="AD864" s="40"/>
      <c r="AE864" s="40"/>
      <c r="AT864" s="19" t="s">
        <v>165</v>
      </c>
      <c r="AU864" s="19" t="s">
        <v>83</v>
      </c>
    </row>
    <row r="865" s="2" customFormat="1" ht="37.8" customHeight="1">
      <c r="A865" s="40"/>
      <c r="B865" s="41"/>
      <c r="C865" s="215" t="s">
        <v>1223</v>
      </c>
      <c r="D865" s="215" t="s">
        <v>158</v>
      </c>
      <c r="E865" s="216" t="s">
        <v>1224</v>
      </c>
      <c r="F865" s="217" t="s">
        <v>1225</v>
      </c>
      <c r="G865" s="218" t="s">
        <v>289</v>
      </c>
      <c r="H865" s="219">
        <v>68.75</v>
      </c>
      <c r="I865" s="220"/>
      <c r="J865" s="221">
        <f>ROUND(I865*H865,2)</f>
        <v>0</v>
      </c>
      <c r="K865" s="217" t="s">
        <v>162</v>
      </c>
      <c r="L865" s="46"/>
      <c r="M865" s="222" t="s">
        <v>28</v>
      </c>
      <c r="N865" s="223" t="s">
        <v>45</v>
      </c>
      <c r="O865" s="86"/>
      <c r="P865" s="224">
        <f>O865*H865</f>
        <v>0</v>
      </c>
      <c r="Q865" s="224">
        <v>0.00033</v>
      </c>
      <c r="R865" s="224">
        <f>Q865*H865</f>
        <v>0.022687499999999999</v>
      </c>
      <c r="S865" s="224">
        <v>0</v>
      </c>
      <c r="T865" s="225">
        <f>S865*H865</f>
        <v>0</v>
      </c>
      <c r="U865" s="40"/>
      <c r="V865" s="40"/>
      <c r="W865" s="40"/>
      <c r="X865" s="40"/>
      <c r="Y865" s="40"/>
      <c r="Z865" s="40"/>
      <c r="AA865" s="40"/>
      <c r="AB865" s="40"/>
      <c r="AC865" s="40"/>
      <c r="AD865" s="40"/>
      <c r="AE865" s="40"/>
      <c r="AR865" s="226" t="s">
        <v>163</v>
      </c>
      <c r="AT865" s="226" t="s">
        <v>158</v>
      </c>
      <c r="AU865" s="226" t="s">
        <v>83</v>
      </c>
      <c r="AY865" s="19" t="s">
        <v>156</v>
      </c>
      <c r="BE865" s="227">
        <f>IF(N865="základní",J865,0)</f>
        <v>0</v>
      </c>
      <c r="BF865" s="227">
        <f>IF(N865="snížená",J865,0)</f>
        <v>0</v>
      </c>
      <c r="BG865" s="227">
        <f>IF(N865="zákl. přenesená",J865,0)</f>
        <v>0</v>
      </c>
      <c r="BH865" s="227">
        <f>IF(N865="sníž. přenesená",J865,0)</f>
        <v>0</v>
      </c>
      <c r="BI865" s="227">
        <f>IF(N865="nulová",J865,0)</f>
        <v>0</v>
      </c>
      <c r="BJ865" s="19" t="s">
        <v>81</v>
      </c>
      <c r="BK865" s="227">
        <f>ROUND(I865*H865,2)</f>
        <v>0</v>
      </c>
      <c r="BL865" s="19" t="s">
        <v>163</v>
      </c>
      <c r="BM865" s="226" t="s">
        <v>1226</v>
      </c>
    </row>
    <row r="866" s="2" customFormat="1">
      <c r="A866" s="40"/>
      <c r="B866" s="41"/>
      <c r="C866" s="42"/>
      <c r="D866" s="228" t="s">
        <v>165</v>
      </c>
      <c r="E866" s="42"/>
      <c r="F866" s="229" t="s">
        <v>1225</v>
      </c>
      <c r="G866" s="42"/>
      <c r="H866" s="42"/>
      <c r="I866" s="230"/>
      <c r="J866" s="42"/>
      <c r="K866" s="42"/>
      <c r="L866" s="46"/>
      <c r="M866" s="231"/>
      <c r="N866" s="232"/>
      <c r="O866" s="86"/>
      <c r="P866" s="86"/>
      <c r="Q866" s="86"/>
      <c r="R866" s="86"/>
      <c r="S866" s="86"/>
      <c r="T866" s="87"/>
      <c r="U866" s="40"/>
      <c r="V866" s="40"/>
      <c r="W866" s="40"/>
      <c r="X866" s="40"/>
      <c r="Y866" s="40"/>
      <c r="Z866" s="40"/>
      <c r="AA866" s="40"/>
      <c r="AB866" s="40"/>
      <c r="AC866" s="40"/>
      <c r="AD866" s="40"/>
      <c r="AE866" s="40"/>
      <c r="AT866" s="19" t="s">
        <v>165</v>
      </c>
      <c r="AU866" s="19" t="s">
        <v>83</v>
      </c>
    </row>
    <row r="867" s="13" customFormat="1">
      <c r="A867" s="13"/>
      <c r="B867" s="233"/>
      <c r="C867" s="234"/>
      <c r="D867" s="228" t="s">
        <v>170</v>
      </c>
      <c r="E867" s="235" t="s">
        <v>28</v>
      </c>
      <c r="F867" s="236" t="s">
        <v>1227</v>
      </c>
      <c r="G867" s="234"/>
      <c r="H867" s="237">
        <v>68.75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170</v>
      </c>
      <c r="AU867" s="243" t="s">
        <v>83</v>
      </c>
      <c r="AV867" s="13" t="s">
        <v>83</v>
      </c>
      <c r="AW867" s="13" t="s">
        <v>35</v>
      </c>
      <c r="AX867" s="13" t="s">
        <v>81</v>
      </c>
      <c r="AY867" s="243" t="s">
        <v>156</v>
      </c>
    </row>
    <row r="868" s="2" customFormat="1" ht="24.15" customHeight="1">
      <c r="A868" s="40"/>
      <c r="B868" s="41"/>
      <c r="C868" s="255" t="s">
        <v>1228</v>
      </c>
      <c r="D868" s="255" t="s">
        <v>273</v>
      </c>
      <c r="E868" s="256" t="s">
        <v>1229</v>
      </c>
      <c r="F868" s="257" t="s">
        <v>1230</v>
      </c>
      <c r="G868" s="258" t="s">
        <v>218</v>
      </c>
      <c r="H868" s="259">
        <v>0.094</v>
      </c>
      <c r="I868" s="260"/>
      <c r="J868" s="261">
        <f>ROUND(I868*H868,2)</f>
        <v>0</v>
      </c>
      <c r="K868" s="257" t="s">
        <v>162</v>
      </c>
      <c r="L868" s="262"/>
      <c r="M868" s="263" t="s">
        <v>28</v>
      </c>
      <c r="N868" s="264" t="s">
        <v>45</v>
      </c>
      <c r="O868" s="86"/>
      <c r="P868" s="224">
        <f>O868*H868</f>
        <v>0</v>
      </c>
      <c r="Q868" s="224">
        <v>1</v>
      </c>
      <c r="R868" s="224">
        <f>Q868*H868</f>
        <v>0.094</v>
      </c>
      <c r="S868" s="224">
        <v>0</v>
      </c>
      <c r="T868" s="225">
        <f>S868*H868</f>
        <v>0</v>
      </c>
      <c r="U868" s="40"/>
      <c r="V868" s="40"/>
      <c r="W868" s="40"/>
      <c r="X868" s="40"/>
      <c r="Y868" s="40"/>
      <c r="Z868" s="40"/>
      <c r="AA868" s="40"/>
      <c r="AB868" s="40"/>
      <c r="AC868" s="40"/>
      <c r="AD868" s="40"/>
      <c r="AE868" s="40"/>
      <c r="AR868" s="226" t="s">
        <v>196</v>
      </c>
      <c r="AT868" s="226" t="s">
        <v>273</v>
      </c>
      <c r="AU868" s="226" t="s">
        <v>83</v>
      </c>
      <c r="AY868" s="19" t="s">
        <v>156</v>
      </c>
      <c r="BE868" s="227">
        <f>IF(N868="základní",J868,0)</f>
        <v>0</v>
      </c>
      <c r="BF868" s="227">
        <f>IF(N868="snížená",J868,0)</f>
        <v>0</v>
      </c>
      <c r="BG868" s="227">
        <f>IF(N868="zákl. přenesená",J868,0)</f>
        <v>0</v>
      </c>
      <c r="BH868" s="227">
        <f>IF(N868="sníž. přenesená",J868,0)</f>
        <v>0</v>
      </c>
      <c r="BI868" s="227">
        <f>IF(N868="nulová",J868,0)</f>
        <v>0</v>
      </c>
      <c r="BJ868" s="19" t="s">
        <v>81</v>
      </c>
      <c r="BK868" s="227">
        <f>ROUND(I868*H868,2)</f>
        <v>0</v>
      </c>
      <c r="BL868" s="19" t="s">
        <v>163</v>
      </c>
      <c r="BM868" s="226" t="s">
        <v>1231</v>
      </c>
    </row>
    <row r="869" s="2" customFormat="1">
      <c r="A869" s="40"/>
      <c r="B869" s="41"/>
      <c r="C869" s="42"/>
      <c r="D869" s="228" t="s">
        <v>165</v>
      </c>
      <c r="E869" s="42"/>
      <c r="F869" s="229" t="s">
        <v>1230</v>
      </c>
      <c r="G869" s="42"/>
      <c r="H869" s="42"/>
      <c r="I869" s="230"/>
      <c r="J869" s="42"/>
      <c r="K869" s="42"/>
      <c r="L869" s="46"/>
      <c r="M869" s="231"/>
      <c r="N869" s="232"/>
      <c r="O869" s="86"/>
      <c r="P869" s="86"/>
      <c r="Q869" s="86"/>
      <c r="R869" s="86"/>
      <c r="S869" s="86"/>
      <c r="T869" s="87"/>
      <c r="U869" s="40"/>
      <c r="V869" s="40"/>
      <c r="W869" s="40"/>
      <c r="X869" s="40"/>
      <c r="Y869" s="40"/>
      <c r="Z869" s="40"/>
      <c r="AA869" s="40"/>
      <c r="AB869" s="40"/>
      <c r="AC869" s="40"/>
      <c r="AD869" s="40"/>
      <c r="AE869" s="40"/>
      <c r="AT869" s="19" t="s">
        <v>165</v>
      </c>
      <c r="AU869" s="19" t="s">
        <v>83</v>
      </c>
    </row>
    <row r="870" s="13" customFormat="1">
      <c r="A870" s="13"/>
      <c r="B870" s="233"/>
      <c r="C870" s="234"/>
      <c r="D870" s="228" t="s">
        <v>170</v>
      </c>
      <c r="E870" s="235" t="s">
        <v>28</v>
      </c>
      <c r="F870" s="236" t="s">
        <v>1232</v>
      </c>
      <c r="G870" s="234"/>
      <c r="H870" s="237">
        <v>0.094</v>
      </c>
      <c r="I870" s="238"/>
      <c r="J870" s="234"/>
      <c r="K870" s="234"/>
      <c r="L870" s="239"/>
      <c r="M870" s="240"/>
      <c r="N870" s="241"/>
      <c r="O870" s="241"/>
      <c r="P870" s="241"/>
      <c r="Q870" s="241"/>
      <c r="R870" s="241"/>
      <c r="S870" s="241"/>
      <c r="T870" s="242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3" t="s">
        <v>170</v>
      </c>
      <c r="AU870" s="243" t="s">
        <v>83</v>
      </c>
      <c r="AV870" s="13" t="s">
        <v>83</v>
      </c>
      <c r="AW870" s="13" t="s">
        <v>35</v>
      </c>
      <c r="AX870" s="13" t="s">
        <v>81</v>
      </c>
      <c r="AY870" s="243" t="s">
        <v>156</v>
      </c>
    </row>
    <row r="871" s="2" customFormat="1" ht="14.4" customHeight="1">
      <c r="A871" s="40"/>
      <c r="B871" s="41"/>
      <c r="C871" s="215" t="s">
        <v>1233</v>
      </c>
      <c r="D871" s="215" t="s">
        <v>158</v>
      </c>
      <c r="E871" s="216" t="s">
        <v>1234</v>
      </c>
      <c r="F871" s="217" t="s">
        <v>1235</v>
      </c>
      <c r="G871" s="218" t="s">
        <v>168</v>
      </c>
      <c r="H871" s="219">
        <v>18.120999999999999</v>
      </c>
      <c r="I871" s="220"/>
      <c r="J871" s="221">
        <f>ROUND(I871*H871,2)</f>
        <v>0</v>
      </c>
      <c r="K871" s="217" t="s">
        <v>28</v>
      </c>
      <c r="L871" s="46"/>
      <c r="M871" s="222" t="s">
        <v>28</v>
      </c>
      <c r="N871" s="223" t="s">
        <v>45</v>
      </c>
      <c r="O871" s="86"/>
      <c r="P871" s="224">
        <f>O871*H871</f>
        <v>0</v>
      </c>
      <c r="Q871" s="224">
        <v>0</v>
      </c>
      <c r="R871" s="224">
        <f>Q871*H871</f>
        <v>0</v>
      </c>
      <c r="S871" s="224">
        <v>2.3999999999999999</v>
      </c>
      <c r="T871" s="225">
        <f>S871*H871</f>
        <v>43.490399999999994</v>
      </c>
      <c r="U871" s="40"/>
      <c r="V871" s="40"/>
      <c r="W871" s="40"/>
      <c r="X871" s="40"/>
      <c r="Y871" s="40"/>
      <c r="Z871" s="40"/>
      <c r="AA871" s="40"/>
      <c r="AB871" s="40"/>
      <c r="AC871" s="40"/>
      <c r="AD871" s="40"/>
      <c r="AE871" s="40"/>
      <c r="AR871" s="226" t="s">
        <v>163</v>
      </c>
      <c r="AT871" s="226" t="s">
        <v>158</v>
      </c>
      <c r="AU871" s="226" t="s">
        <v>83</v>
      </c>
      <c r="AY871" s="19" t="s">
        <v>156</v>
      </c>
      <c r="BE871" s="227">
        <f>IF(N871="základní",J871,0)</f>
        <v>0</v>
      </c>
      <c r="BF871" s="227">
        <f>IF(N871="snížená",J871,0)</f>
        <v>0</v>
      </c>
      <c r="BG871" s="227">
        <f>IF(N871="zákl. přenesená",J871,0)</f>
        <v>0</v>
      </c>
      <c r="BH871" s="227">
        <f>IF(N871="sníž. přenesená",J871,0)</f>
        <v>0</v>
      </c>
      <c r="BI871" s="227">
        <f>IF(N871="nulová",J871,0)</f>
        <v>0</v>
      </c>
      <c r="BJ871" s="19" t="s">
        <v>81</v>
      </c>
      <c r="BK871" s="227">
        <f>ROUND(I871*H871,2)</f>
        <v>0</v>
      </c>
      <c r="BL871" s="19" t="s">
        <v>163</v>
      </c>
      <c r="BM871" s="226" t="s">
        <v>1236</v>
      </c>
    </row>
    <row r="872" s="2" customFormat="1">
      <c r="A872" s="40"/>
      <c r="B872" s="41"/>
      <c r="C872" s="42"/>
      <c r="D872" s="228" t="s">
        <v>165</v>
      </c>
      <c r="E872" s="42"/>
      <c r="F872" s="229" t="s">
        <v>1235</v>
      </c>
      <c r="G872" s="42"/>
      <c r="H872" s="42"/>
      <c r="I872" s="230"/>
      <c r="J872" s="42"/>
      <c r="K872" s="42"/>
      <c r="L872" s="46"/>
      <c r="M872" s="231"/>
      <c r="N872" s="232"/>
      <c r="O872" s="86"/>
      <c r="P872" s="86"/>
      <c r="Q872" s="86"/>
      <c r="R872" s="86"/>
      <c r="S872" s="86"/>
      <c r="T872" s="87"/>
      <c r="U872" s="40"/>
      <c r="V872" s="40"/>
      <c r="W872" s="40"/>
      <c r="X872" s="40"/>
      <c r="Y872" s="40"/>
      <c r="Z872" s="40"/>
      <c r="AA872" s="40"/>
      <c r="AB872" s="40"/>
      <c r="AC872" s="40"/>
      <c r="AD872" s="40"/>
      <c r="AE872" s="40"/>
      <c r="AT872" s="19" t="s">
        <v>165</v>
      </c>
      <c r="AU872" s="19" t="s">
        <v>83</v>
      </c>
    </row>
    <row r="873" s="13" customFormat="1">
      <c r="A873" s="13"/>
      <c r="B873" s="233"/>
      <c r="C873" s="234"/>
      <c r="D873" s="228" t="s">
        <v>170</v>
      </c>
      <c r="E873" s="235" t="s">
        <v>28</v>
      </c>
      <c r="F873" s="236" t="s">
        <v>1237</v>
      </c>
      <c r="G873" s="234"/>
      <c r="H873" s="237">
        <v>2.4249999999999998</v>
      </c>
      <c r="I873" s="238"/>
      <c r="J873" s="234"/>
      <c r="K873" s="234"/>
      <c r="L873" s="239"/>
      <c r="M873" s="240"/>
      <c r="N873" s="241"/>
      <c r="O873" s="241"/>
      <c r="P873" s="241"/>
      <c r="Q873" s="241"/>
      <c r="R873" s="241"/>
      <c r="S873" s="241"/>
      <c r="T873" s="242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T873" s="243" t="s">
        <v>170</v>
      </c>
      <c r="AU873" s="243" t="s">
        <v>83</v>
      </c>
      <c r="AV873" s="13" t="s">
        <v>83</v>
      </c>
      <c r="AW873" s="13" t="s">
        <v>35</v>
      </c>
      <c r="AX873" s="13" t="s">
        <v>74</v>
      </c>
      <c r="AY873" s="243" t="s">
        <v>156</v>
      </c>
    </row>
    <row r="874" s="13" customFormat="1">
      <c r="A874" s="13"/>
      <c r="B874" s="233"/>
      <c r="C874" s="234"/>
      <c r="D874" s="228" t="s">
        <v>170</v>
      </c>
      <c r="E874" s="235" t="s">
        <v>28</v>
      </c>
      <c r="F874" s="236" t="s">
        <v>1238</v>
      </c>
      <c r="G874" s="234"/>
      <c r="H874" s="237">
        <v>10.246</v>
      </c>
      <c r="I874" s="238"/>
      <c r="J874" s="234"/>
      <c r="K874" s="234"/>
      <c r="L874" s="239"/>
      <c r="M874" s="240"/>
      <c r="N874" s="241"/>
      <c r="O874" s="241"/>
      <c r="P874" s="241"/>
      <c r="Q874" s="241"/>
      <c r="R874" s="241"/>
      <c r="S874" s="241"/>
      <c r="T874" s="242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3" t="s">
        <v>170</v>
      </c>
      <c r="AU874" s="243" t="s">
        <v>83</v>
      </c>
      <c r="AV874" s="13" t="s">
        <v>83</v>
      </c>
      <c r="AW874" s="13" t="s">
        <v>35</v>
      </c>
      <c r="AX874" s="13" t="s">
        <v>74</v>
      </c>
      <c r="AY874" s="243" t="s">
        <v>156</v>
      </c>
    </row>
    <row r="875" s="13" customFormat="1">
      <c r="A875" s="13"/>
      <c r="B875" s="233"/>
      <c r="C875" s="234"/>
      <c r="D875" s="228" t="s">
        <v>170</v>
      </c>
      <c r="E875" s="235" t="s">
        <v>28</v>
      </c>
      <c r="F875" s="236" t="s">
        <v>1239</v>
      </c>
      <c r="G875" s="234"/>
      <c r="H875" s="237">
        <v>0.5</v>
      </c>
      <c r="I875" s="238"/>
      <c r="J875" s="234"/>
      <c r="K875" s="234"/>
      <c r="L875" s="239"/>
      <c r="M875" s="240"/>
      <c r="N875" s="241"/>
      <c r="O875" s="241"/>
      <c r="P875" s="241"/>
      <c r="Q875" s="241"/>
      <c r="R875" s="241"/>
      <c r="S875" s="241"/>
      <c r="T875" s="242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3" t="s">
        <v>170</v>
      </c>
      <c r="AU875" s="243" t="s">
        <v>83</v>
      </c>
      <c r="AV875" s="13" t="s">
        <v>83</v>
      </c>
      <c r="AW875" s="13" t="s">
        <v>35</v>
      </c>
      <c r="AX875" s="13" t="s">
        <v>74</v>
      </c>
      <c r="AY875" s="243" t="s">
        <v>156</v>
      </c>
    </row>
    <row r="876" s="13" customFormat="1">
      <c r="A876" s="13"/>
      <c r="B876" s="233"/>
      <c r="C876" s="234"/>
      <c r="D876" s="228" t="s">
        <v>170</v>
      </c>
      <c r="E876" s="235" t="s">
        <v>28</v>
      </c>
      <c r="F876" s="236" t="s">
        <v>1240</v>
      </c>
      <c r="G876" s="234"/>
      <c r="H876" s="237">
        <v>4.9500000000000002</v>
      </c>
      <c r="I876" s="238"/>
      <c r="J876" s="234"/>
      <c r="K876" s="234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170</v>
      </c>
      <c r="AU876" s="243" t="s">
        <v>83</v>
      </c>
      <c r="AV876" s="13" t="s">
        <v>83</v>
      </c>
      <c r="AW876" s="13" t="s">
        <v>35</v>
      </c>
      <c r="AX876" s="13" t="s">
        <v>74</v>
      </c>
      <c r="AY876" s="243" t="s">
        <v>156</v>
      </c>
    </row>
    <row r="877" s="14" customFormat="1">
      <c r="A877" s="14"/>
      <c r="B877" s="244"/>
      <c r="C877" s="245"/>
      <c r="D877" s="228" t="s">
        <v>170</v>
      </c>
      <c r="E877" s="246" t="s">
        <v>28</v>
      </c>
      <c r="F877" s="247" t="s">
        <v>186</v>
      </c>
      <c r="G877" s="245"/>
      <c r="H877" s="248">
        <v>18.120999999999999</v>
      </c>
      <c r="I877" s="249"/>
      <c r="J877" s="245"/>
      <c r="K877" s="245"/>
      <c r="L877" s="250"/>
      <c r="M877" s="251"/>
      <c r="N877" s="252"/>
      <c r="O877" s="252"/>
      <c r="P877" s="252"/>
      <c r="Q877" s="252"/>
      <c r="R877" s="252"/>
      <c r="S877" s="252"/>
      <c r="T877" s="25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54" t="s">
        <v>170</v>
      </c>
      <c r="AU877" s="254" t="s">
        <v>83</v>
      </c>
      <c r="AV877" s="14" t="s">
        <v>163</v>
      </c>
      <c r="AW877" s="14" t="s">
        <v>35</v>
      </c>
      <c r="AX877" s="14" t="s">
        <v>81</v>
      </c>
      <c r="AY877" s="254" t="s">
        <v>156</v>
      </c>
    </row>
    <row r="878" s="2" customFormat="1" ht="24.15" customHeight="1">
      <c r="A878" s="40"/>
      <c r="B878" s="41"/>
      <c r="C878" s="215" t="s">
        <v>1241</v>
      </c>
      <c r="D878" s="215" t="s">
        <v>158</v>
      </c>
      <c r="E878" s="216" t="s">
        <v>1242</v>
      </c>
      <c r="F878" s="217" t="s">
        <v>1243</v>
      </c>
      <c r="G878" s="218" t="s">
        <v>168</v>
      </c>
      <c r="H878" s="219">
        <v>38.240000000000002</v>
      </c>
      <c r="I878" s="220"/>
      <c r="J878" s="221">
        <f>ROUND(I878*H878,2)</f>
        <v>0</v>
      </c>
      <c r="K878" s="217" t="s">
        <v>174</v>
      </c>
      <c r="L878" s="46"/>
      <c r="M878" s="222" t="s">
        <v>28</v>
      </c>
      <c r="N878" s="223" t="s">
        <v>45</v>
      </c>
      <c r="O878" s="86"/>
      <c r="P878" s="224">
        <f>O878*H878</f>
        <v>0</v>
      </c>
      <c r="Q878" s="224">
        <v>0</v>
      </c>
      <c r="R878" s="224">
        <f>Q878*H878</f>
        <v>0</v>
      </c>
      <c r="S878" s="224">
        <v>2.2000000000000002</v>
      </c>
      <c r="T878" s="225">
        <f>S878*H878</f>
        <v>84.128000000000014</v>
      </c>
      <c r="U878" s="40"/>
      <c r="V878" s="40"/>
      <c r="W878" s="40"/>
      <c r="X878" s="40"/>
      <c r="Y878" s="40"/>
      <c r="Z878" s="40"/>
      <c r="AA878" s="40"/>
      <c r="AB878" s="40"/>
      <c r="AC878" s="40"/>
      <c r="AD878" s="40"/>
      <c r="AE878" s="40"/>
      <c r="AR878" s="226" t="s">
        <v>163</v>
      </c>
      <c r="AT878" s="226" t="s">
        <v>158</v>
      </c>
      <c r="AU878" s="226" t="s">
        <v>83</v>
      </c>
      <c r="AY878" s="19" t="s">
        <v>156</v>
      </c>
      <c r="BE878" s="227">
        <f>IF(N878="základní",J878,0)</f>
        <v>0</v>
      </c>
      <c r="BF878" s="227">
        <f>IF(N878="snížená",J878,0)</f>
        <v>0</v>
      </c>
      <c r="BG878" s="227">
        <f>IF(N878="zákl. přenesená",J878,0)</f>
        <v>0</v>
      </c>
      <c r="BH878" s="227">
        <f>IF(N878="sníž. přenesená",J878,0)</f>
        <v>0</v>
      </c>
      <c r="BI878" s="227">
        <f>IF(N878="nulová",J878,0)</f>
        <v>0</v>
      </c>
      <c r="BJ878" s="19" t="s">
        <v>81</v>
      </c>
      <c r="BK878" s="227">
        <f>ROUND(I878*H878,2)</f>
        <v>0</v>
      </c>
      <c r="BL878" s="19" t="s">
        <v>163</v>
      </c>
      <c r="BM878" s="226" t="s">
        <v>1244</v>
      </c>
    </row>
    <row r="879" s="2" customFormat="1">
      <c r="A879" s="40"/>
      <c r="B879" s="41"/>
      <c r="C879" s="42"/>
      <c r="D879" s="228" t="s">
        <v>165</v>
      </c>
      <c r="E879" s="42"/>
      <c r="F879" s="229" t="s">
        <v>1243</v>
      </c>
      <c r="G879" s="42"/>
      <c r="H879" s="42"/>
      <c r="I879" s="230"/>
      <c r="J879" s="42"/>
      <c r="K879" s="42"/>
      <c r="L879" s="46"/>
      <c r="M879" s="231"/>
      <c r="N879" s="232"/>
      <c r="O879" s="86"/>
      <c r="P879" s="86"/>
      <c r="Q879" s="86"/>
      <c r="R879" s="86"/>
      <c r="S879" s="86"/>
      <c r="T879" s="87"/>
      <c r="U879" s="40"/>
      <c r="V879" s="40"/>
      <c r="W879" s="40"/>
      <c r="X879" s="40"/>
      <c r="Y879" s="40"/>
      <c r="Z879" s="40"/>
      <c r="AA879" s="40"/>
      <c r="AB879" s="40"/>
      <c r="AC879" s="40"/>
      <c r="AD879" s="40"/>
      <c r="AE879" s="40"/>
      <c r="AT879" s="19" t="s">
        <v>165</v>
      </c>
      <c r="AU879" s="19" t="s">
        <v>83</v>
      </c>
    </row>
    <row r="880" s="13" customFormat="1">
      <c r="A880" s="13"/>
      <c r="B880" s="233"/>
      <c r="C880" s="234"/>
      <c r="D880" s="228" t="s">
        <v>170</v>
      </c>
      <c r="E880" s="235" t="s">
        <v>28</v>
      </c>
      <c r="F880" s="236" t="s">
        <v>1245</v>
      </c>
      <c r="G880" s="234"/>
      <c r="H880" s="237">
        <v>38.240000000000002</v>
      </c>
      <c r="I880" s="238"/>
      <c r="J880" s="234"/>
      <c r="K880" s="234"/>
      <c r="L880" s="239"/>
      <c r="M880" s="240"/>
      <c r="N880" s="241"/>
      <c r="O880" s="241"/>
      <c r="P880" s="241"/>
      <c r="Q880" s="241"/>
      <c r="R880" s="241"/>
      <c r="S880" s="241"/>
      <c r="T880" s="242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3" t="s">
        <v>170</v>
      </c>
      <c r="AU880" s="243" t="s">
        <v>83</v>
      </c>
      <c r="AV880" s="13" t="s">
        <v>83</v>
      </c>
      <c r="AW880" s="13" t="s">
        <v>35</v>
      </c>
      <c r="AX880" s="13" t="s">
        <v>74</v>
      </c>
      <c r="AY880" s="243" t="s">
        <v>156</v>
      </c>
    </row>
    <row r="881" s="14" customFormat="1">
      <c r="A881" s="14"/>
      <c r="B881" s="244"/>
      <c r="C881" s="245"/>
      <c r="D881" s="228" t="s">
        <v>170</v>
      </c>
      <c r="E881" s="246" t="s">
        <v>28</v>
      </c>
      <c r="F881" s="247" t="s">
        <v>186</v>
      </c>
      <c r="G881" s="245"/>
      <c r="H881" s="248">
        <v>38.240000000000002</v>
      </c>
      <c r="I881" s="249"/>
      <c r="J881" s="245"/>
      <c r="K881" s="245"/>
      <c r="L881" s="250"/>
      <c r="M881" s="251"/>
      <c r="N881" s="252"/>
      <c r="O881" s="252"/>
      <c r="P881" s="252"/>
      <c r="Q881" s="252"/>
      <c r="R881" s="252"/>
      <c r="S881" s="252"/>
      <c r="T881" s="253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4" t="s">
        <v>170</v>
      </c>
      <c r="AU881" s="254" t="s">
        <v>83</v>
      </c>
      <c r="AV881" s="14" t="s">
        <v>163</v>
      </c>
      <c r="AW881" s="14" t="s">
        <v>35</v>
      </c>
      <c r="AX881" s="14" t="s">
        <v>81</v>
      </c>
      <c r="AY881" s="254" t="s">
        <v>156</v>
      </c>
    </row>
    <row r="882" s="2" customFormat="1" ht="37.8" customHeight="1">
      <c r="A882" s="40"/>
      <c r="B882" s="41"/>
      <c r="C882" s="215" t="s">
        <v>1246</v>
      </c>
      <c r="D882" s="215" t="s">
        <v>158</v>
      </c>
      <c r="E882" s="216" t="s">
        <v>1247</v>
      </c>
      <c r="F882" s="217" t="s">
        <v>1248</v>
      </c>
      <c r="G882" s="218" t="s">
        <v>161</v>
      </c>
      <c r="H882" s="219">
        <v>522.04499999999996</v>
      </c>
      <c r="I882" s="220"/>
      <c r="J882" s="221">
        <f>ROUND(I882*H882,2)</f>
        <v>0</v>
      </c>
      <c r="K882" s="217" t="s">
        <v>338</v>
      </c>
      <c r="L882" s="46"/>
      <c r="M882" s="222" t="s">
        <v>28</v>
      </c>
      <c r="N882" s="223" t="s">
        <v>45</v>
      </c>
      <c r="O882" s="86"/>
      <c r="P882" s="224">
        <f>O882*H882</f>
        <v>0</v>
      </c>
      <c r="Q882" s="224">
        <v>0</v>
      </c>
      <c r="R882" s="224">
        <f>Q882*H882</f>
        <v>0</v>
      </c>
      <c r="S882" s="224">
        <v>0.037999999999999999</v>
      </c>
      <c r="T882" s="225">
        <f>S882*H882</f>
        <v>19.837709999999998</v>
      </c>
      <c r="U882" s="40"/>
      <c r="V882" s="40"/>
      <c r="W882" s="40"/>
      <c r="X882" s="40"/>
      <c r="Y882" s="40"/>
      <c r="Z882" s="40"/>
      <c r="AA882" s="40"/>
      <c r="AB882" s="40"/>
      <c r="AC882" s="40"/>
      <c r="AD882" s="40"/>
      <c r="AE882" s="40"/>
      <c r="AR882" s="226" t="s">
        <v>163</v>
      </c>
      <c r="AT882" s="226" t="s">
        <v>158</v>
      </c>
      <c r="AU882" s="226" t="s">
        <v>83</v>
      </c>
      <c r="AY882" s="19" t="s">
        <v>156</v>
      </c>
      <c r="BE882" s="227">
        <f>IF(N882="základní",J882,0)</f>
        <v>0</v>
      </c>
      <c r="BF882" s="227">
        <f>IF(N882="snížená",J882,0)</f>
        <v>0</v>
      </c>
      <c r="BG882" s="227">
        <f>IF(N882="zákl. přenesená",J882,0)</f>
        <v>0</v>
      </c>
      <c r="BH882" s="227">
        <f>IF(N882="sníž. přenesená",J882,0)</f>
        <v>0</v>
      </c>
      <c r="BI882" s="227">
        <f>IF(N882="nulová",J882,0)</f>
        <v>0</v>
      </c>
      <c r="BJ882" s="19" t="s">
        <v>81</v>
      </c>
      <c r="BK882" s="227">
        <f>ROUND(I882*H882,2)</f>
        <v>0</v>
      </c>
      <c r="BL882" s="19" t="s">
        <v>163</v>
      </c>
      <c r="BM882" s="226" t="s">
        <v>1249</v>
      </c>
    </row>
    <row r="883" s="2" customFormat="1">
      <c r="A883" s="40"/>
      <c r="B883" s="41"/>
      <c r="C883" s="42"/>
      <c r="D883" s="228" t="s">
        <v>165</v>
      </c>
      <c r="E883" s="42"/>
      <c r="F883" s="229" t="s">
        <v>1248</v>
      </c>
      <c r="G883" s="42"/>
      <c r="H883" s="42"/>
      <c r="I883" s="230"/>
      <c r="J883" s="42"/>
      <c r="K883" s="42"/>
      <c r="L883" s="46"/>
      <c r="M883" s="231"/>
      <c r="N883" s="232"/>
      <c r="O883" s="86"/>
      <c r="P883" s="86"/>
      <c r="Q883" s="86"/>
      <c r="R883" s="86"/>
      <c r="S883" s="86"/>
      <c r="T883" s="87"/>
      <c r="U883" s="40"/>
      <c r="V883" s="40"/>
      <c r="W883" s="40"/>
      <c r="X883" s="40"/>
      <c r="Y883" s="40"/>
      <c r="Z883" s="40"/>
      <c r="AA883" s="40"/>
      <c r="AB883" s="40"/>
      <c r="AC883" s="40"/>
      <c r="AD883" s="40"/>
      <c r="AE883" s="40"/>
      <c r="AT883" s="19" t="s">
        <v>165</v>
      </c>
      <c r="AU883" s="19" t="s">
        <v>83</v>
      </c>
    </row>
    <row r="884" s="13" customFormat="1">
      <c r="A884" s="13"/>
      <c r="B884" s="233"/>
      <c r="C884" s="234"/>
      <c r="D884" s="228" t="s">
        <v>170</v>
      </c>
      <c r="E884" s="235" t="s">
        <v>28</v>
      </c>
      <c r="F884" s="236" t="s">
        <v>1250</v>
      </c>
      <c r="G884" s="234"/>
      <c r="H884" s="237">
        <v>23.562000000000001</v>
      </c>
      <c r="I884" s="238"/>
      <c r="J884" s="234"/>
      <c r="K884" s="234"/>
      <c r="L884" s="239"/>
      <c r="M884" s="240"/>
      <c r="N884" s="241"/>
      <c r="O884" s="241"/>
      <c r="P884" s="241"/>
      <c r="Q884" s="241"/>
      <c r="R884" s="241"/>
      <c r="S884" s="241"/>
      <c r="T884" s="24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43" t="s">
        <v>170</v>
      </c>
      <c r="AU884" s="243" t="s">
        <v>83</v>
      </c>
      <c r="AV884" s="13" t="s">
        <v>83</v>
      </c>
      <c r="AW884" s="13" t="s">
        <v>35</v>
      </c>
      <c r="AX884" s="13" t="s">
        <v>74</v>
      </c>
      <c r="AY884" s="243" t="s">
        <v>156</v>
      </c>
    </row>
    <row r="885" s="13" customFormat="1">
      <c r="A885" s="13"/>
      <c r="B885" s="233"/>
      <c r="C885" s="234"/>
      <c r="D885" s="228" t="s">
        <v>170</v>
      </c>
      <c r="E885" s="235" t="s">
        <v>28</v>
      </c>
      <c r="F885" s="236" t="s">
        <v>1251</v>
      </c>
      <c r="G885" s="234"/>
      <c r="H885" s="237">
        <v>7.2000000000000002</v>
      </c>
      <c r="I885" s="238"/>
      <c r="J885" s="234"/>
      <c r="K885" s="234"/>
      <c r="L885" s="239"/>
      <c r="M885" s="240"/>
      <c r="N885" s="241"/>
      <c r="O885" s="241"/>
      <c r="P885" s="241"/>
      <c r="Q885" s="241"/>
      <c r="R885" s="241"/>
      <c r="S885" s="241"/>
      <c r="T885" s="242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3" t="s">
        <v>170</v>
      </c>
      <c r="AU885" s="243" t="s">
        <v>83</v>
      </c>
      <c r="AV885" s="13" t="s">
        <v>83</v>
      </c>
      <c r="AW885" s="13" t="s">
        <v>35</v>
      </c>
      <c r="AX885" s="13" t="s">
        <v>74</v>
      </c>
      <c r="AY885" s="243" t="s">
        <v>156</v>
      </c>
    </row>
    <row r="886" s="13" customFormat="1">
      <c r="A886" s="13"/>
      <c r="B886" s="233"/>
      <c r="C886" s="234"/>
      <c r="D886" s="228" t="s">
        <v>170</v>
      </c>
      <c r="E886" s="235" t="s">
        <v>28</v>
      </c>
      <c r="F886" s="236" t="s">
        <v>1252</v>
      </c>
      <c r="G886" s="234"/>
      <c r="H886" s="237">
        <v>20.800000000000001</v>
      </c>
      <c r="I886" s="238"/>
      <c r="J886" s="234"/>
      <c r="K886" s="234"/>
      <c r="L886" s="239"/>
      <c r="M886" s="240"/>
      <c r="N886" s="241"/>
      <c r="O886" s="241"/>
      <c r="P886" s="241"/>
      <c r="Q886" s="241"/>
      <c r="R886" s="241"/>
      <c r="S886" s="241"/>
      <c r="T886" s="242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3" t="s">
        <v>170</v>
      </c>
      <c r="AU886" s="243" t="s">
        <v>83</v>
      </c>
      <c r="AV886" s="13" t="s">
        <v>83</v>
      </c>
      <c r="AW886" s="13" t="s">
        <v>35</v>
      </c>
      <c r="AX886" s="13" t="s">
        <v>74</v>
      </c>
      <c r="AY886" s="243" t="s">
        <v>156</v>
      </c>
    </row>
    <row r="887" s="13" customFormat="1">
      <c r="A887" s="13"/>
      <c r="B887" s="233"/>
      <c r="C887" s="234"/>
      <c r="D887" s="228" t="s">
        <v>170</v>
      </c>
      <c r="E887" s="235" t="s">
        <v>28</v>
      </c>
      <c r="F887" s="236" t="s">
        <v>1253</v>
      </c>
      <c r="G887" s="234"/>
      <c r="H887" s="237">
        <v>8.4000000000000004</v>
      </c>
      <c r="I887" s="238"/>
      <c r="J887" s="234"/>
      <c r="K887" s="234"/>
      <c r="L887" s="239"/>
      <c r="M887" s="240"/>
      <c r="N887" s="241"/>
      <c r="O887" s="241"/>
      <c r="P887" s="241"/>
      <c r="Q887" s="241"/>
      <c r="R887" s="241"/>
      <c r="S887" s="241"/>
      <c r="T887" s="242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43" t="s">
        <v>170</v>
      </c>
      <c r="AU887" s="243" t="s">
        <v>83</v>
      </c>
      <c r="AV887" s="13" t="s">
        <v>83</v>
      </c>
      <c r="AW887" s="13" t="s">
        <v>35</v>
      </c>
      <c r="AX887" s="13" t="s">
        <v>74</v>
      </c>
      <c r="AY887" s="243" t="s">
        <v>156</v>
      </c>
    </row>
    <row r="888" s="13" customFormat="1">
      <c r="A888" s="13"/>
      <c r="B888" s="233"/>
      <c r="C888" s="234"/>
      <c r="D888" s="228" t="s">
        <v>170</v>
      </c>
      <c r="E888" s="235" t="s">
        <v>28</v>
      </c>
      <c r="F888" s="236" t="s">
        <v>1254</v>
      </c>
      <c r="G888" s="234"/>
      <c r="H888" s="237">
        <v>6</v>
      </c>
      <c r="I888" s="238"/>
      <c r="J888" s="234"/>
      <c r="K888" s="234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170</v>
      </c>
      <c r="AU888" s="243" t="s">
        <v>83</v>
      </c>
      <c r="AV888" s="13" t="s">
        <v>83</v>
      </c>
      <c r="AW888" s="13" t="s">
        <v>35</v>
      </c>
      <c r="AX888" s="13" t="s">
        <v>74</v>
      </c>
      <c r="AY888" s="243" t="s">
        <v>156</v>
      </c>
    </row>
    <row r="889" s="13" customFormat="1">
      <c r="A889" s="13"/>
      <c r="B889" s="233"/>
      <c r="C889" s="234"/>
      <c r="D889" s="228" t="s">
        <v>170</v>
      </c>
      <c r="E889" s="235" t="s">
        <v>28</v>
      </c>
      <c r="F889" s="236" t="s">
        <v>83</v>
      </c>
      <c r="G889" s="234"/>
      <c r="H889" s="237">
        <v>2</v>
      </c>
      <c r="I889" s="238"/>
      <c r="J889" s="234"/>
      <c r="K889" s="234"/>
      <c r="L889" s="239"/>
      <c r="M889" s="240"/>
      <c r="N889" s="241"/>
      <c r="O889" s="241"/>
      <c r="P889" s="241"/>
      <c r="Q889" s="241"/>
      <c r="R889" s="241"/>
      <c r="S889" s="241"/>
      <c r="T889" s="24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3" t="s">
        <v>170</v>
      </c>
      <c r="AU889" s="243" t="s">
        <v>83</v>
      </c>
      <c r="AV889" s="13" t="s">
        <v>83</v>
      </c>
      <c r="AW889" s="13" t="s">
        <v>35</v>
      </c>
      <c r="AX889" s="13" t="s">
        <v>74</v>
      </c>
      <c r="AY889" s="243" t="s">
        <v>156</v>
      </c>
    </row>
    <row r="890" s="13" customFormat="1">
      <c r="A890" s="13"/>
      <c r="B890" s="233"/>
      <c r="C890" s="234"/>
      <c r="D890" s="228" t="s">
        <v>170</v>
      </c>
      <c r="E890" s="235" t="s">
        <v>28</v>
      </c>
      <c r="F890" s="236" t="s">
        <v>1255</v>
      </c>
      <c r="G890" s="234"/>
      <c r="H890" s="237">
        <v>0.23499999999999999</v>
      </c>
      <c r="I890" s="238"/>
      <c r="J890" s="234"/>
      <c r="K890" s="234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170</v>
      </c>
      <c r="AU890" s="243" t="s">
        <v>83</v>
      </c>
      <c r="AV890" s="13" t="s">
        <v>83</v>
      </c>
      <c r="AW890" s="13" t="s">
        <v>35</v>
      </c>
      <c r="AX890" s="13" t="s">
        <v>74</v>
      </c>
      <c r="AY890" s="243" t="s">
        <v>156</v>
      </c>
    </row>
    <row r="891" s="16" customFormat="1">
      <c r="A891" s="16"/>
      <c r="B891" s="275"/>
      <c r="C891" s="276"/>
      <c r="D891" s="228" t="s">
        <v>170</v>
      </c>
      <c r="E891" s="277" t="s">
        <v>28</v>
      </c>
      <c r="F891" s="278" t="s">
        <v>678</v>
      </c>
      <c r="G891" s="276"/>
      <c r="H891" s="279">
        <v>68.196999999999989</v>
      </c>
      <c r="I891" s="280"/>
      <c r="J891" s="276"/>
      <c r="K891" s="276"/>
      <c r="L891" s="281"/>
      <c r="M891" s="282"/>
      <c r="N891" s="283"/>
      <c r="O891" s="283"/>
      <c r="P891" s="283"/>
      <c r="Q891" s="283"/>
      <c r="R891" s="283"/>
      <c r="S891" s="283"/>
      <c r="T891" s="284"/>
      <c r="U891" s="16"/>
      <c r="V891" s="16"/>
      <c r="W891" s="16"/>
      <c r="X891" s="16"/>
      <c r="Y891" s="16"/>
      <c r="Z891" s="16"/>
      <c r="AA891" s="16"/>
      <c r="AB891" s="16"/>
      <c r="AC891" s="16"/>
      <c r="AD891" s="16"/>
      <c r="AE891" s="16"/>
      <c r="AT891" s="285" t="s">
        <v>170</v>
      </c>
      <c r="AU891" s="285" t="s">
        <v>83</v>
      </c>
      <c r="AV891" s="16" t="s">
        <v>95</v>
      </c>
      <c r="AW891" s="16" t="s">
        <v>35</v>
      </c>
      <c r="AX891" s="16" t="s">
        <v>74</v>
      </c>
      <c r="AY891" s="285" t="s">
        <v>156</v>
      </c>
    </row>
    <row r="892" s="13" customFormat="1">
      <c r="A892" s="13"/>
      <c r="B892" s="233"/>
      <c r="C892" s="234"/>
      <c r="D892" s="228" t="s">
        <v>170</v>
      </c>
      <c r="E892" s="235" t="s">
        <v>28</v>
      </c>
      <c r="F892" s="236" t="s">
        <v>1256</v>
      </c>
      <c r="G892" s="234"/>
      <c r="H892" s="237">
        <v>203.35900000000001</v>
      </c>
      <c r="I892" s="238"/>
      <c r="J892" s="234"/>
      <c r="K892" s="234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170</v>
      </c>
      <c r="AU892" s="243" t="s">
        <v>83</v>
      </c>
      <c r="AV892" s="13" t="s">
        <v>83</v>
      </c>
      <c r="AW892" s="13" t="s">
        <v>35</v>
      </c>
      <c r="AX892" s="13" t="s">
        <v>74</v>
      </c>
      <c r="AY892" s="243" t="s">
        <v>156</v>
      </c>
    </row>
    <row r="893" s="13" customFormat="1">
      <c r="A893" s="13"/>
      <c r="B893" s="233"/>
      <c r="C893" s="234"/>
      <c r="D893" s="228" t="s">
        <v>170</v>
      </c>
      <c r="E893" s="235" t="s">
        <v>28</v>
      </c>
      <c r="F893" s="236" t="s">
        <v>1257</v>
      </c>
      <c r="G893" s="234"/>
      <c r="H893" s="237">
        <v>41.579999999999998</v>
      </c>
      <c r="I893" s="238"/>
      <c r="J893" s="234"/>
      <c r="K893" s="234"/>
      <c r="L893" s="239"/>
      <c r="M893" s="240"/>
      <c r="N893" s="241"/>
      <c r="O893" s="241"/>
      <c r="P893" s="241"/>
      <c r="Q893" s="241"/>
      <c r="R893" s="241"/>
      <c r="S893" s="241"/>
      <c r="T893" s="242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43" t="s">
        <v>170</v>
      </c>
      <c r="AU893" s="243" t="s">
        <v>83</v>
      </c>
      <c r="AV893" s="13" t="s">
        <v>83</v>
      </c>
      <c r="AW893" s="13" t="s">
        <v>35</v>
      </c>
      <c r="AX893" s="13" t="s">
        <v>74</v>
      </c>
      <c r="AY893" s="243" t="s">
        <v>156</v>
      </c>
    </row>
    <row r="894" s="13" customFormat="1">
      <c r="A894" s="13"/>
      <c r="B894" s="233"/>
      <c r="C894" s="234"/>
      <c r="D894" s="228" t="s">
        <v>170</v>
      </c>
      <c r="E894" s="235" t="s">
        <v>28</v>
      </c>
      <c r="F894" s="236" t="s">
        <v>1258</v>
      </c>
      <c r="G894" s="234"/>
      <c r="H894" s="237">
        <v>17.864000000000001</v>
      </c>
      <c r="I894" s="238"/>
      <c r="J894" s="234"/>
      <c r="K894" s="234"/>
      <c r="L894" s="239"/>
      <c r="M894" s="240"/>
      <c r="N894" s="241"/>
      <c r="O894" s="241"/>
      <c r="P894" s="241"/>
      <c r="Q894" s="241"/>
      <c r="R894" s="241"/>
      <c r="S894" s="241"/>
      <c r="T894" s="242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43" t="s">
        <v>170</v>
      </c>
      <c r="AU894" s="243" t="s">
        <v>83</v>
      </c>
      <c r="AV894" s="13" t="s">
        <v>83</v>
      </c>
      <c r="AW894" s="13" t="s">
        <v>35</v>
      </c>
      <c r="AX894" s="13" t="s">
        <v>74</v>
      </c>
      <c r="AY894" s="243" t="s">
        <v>156</v>
      </c>
    </row>
    <row r="895" s="13" customFormat="1">
      <c r="A895" s="13"/>
      <c r="B895" s="233"/>
      <c r="C895" s="234"/>
      <c r="D895" s="228" t="s">
        <v>170</v>
      </c>
      <c r="E895" s="235" t="s">
        <v>28</v>
      </c>
      <c r="F895" s="236" t="s">
        <v>1259</v>
      </c>
      <c r="G895" s="234"/>
      <c r="H895" s="237">
        <v>41.600000000000001</v>
      </c>
      <c r="I895" s="238"/>
      <c r="J895" s="234"/>
      <c r="K895" s="234"/>
      <c r="L895" s="239"/>
      <c r="M895" s="240"/>
      <c r="N895" s="241"/>
      <c r="O895" s="241"/>
      <c r="P895" s="241"/>
      <c r="Q895" s="241"/>
      <c r="R895" s="241"/>
      <c r="S895" s="241"/>
      <c r="T895" s="24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43" t="s">
        <v>170</v>
      </c>
      <c r="AU895" s="243" t="s">
        <v>83</v>
      </c>
      <c r="AV895" s="13" t="s">
        <v>83</v>
      </c>
      <c r="AW895" s="13" t="s">
        <v>35</v>
      </c>
      <c r="AX895" s="13" t="s">
        <v>74</v>
      </c>
      <c r="AY895" s="243" t="s">
        <v>156</v>
      </c>
    </row>
    <row r="896" s="13" customFormat="1">
      <c r="A896" s="13"/>
      <c r="B896" s="233"/>
      <c r="C896" s="234"/>
      <c r="D896" s="228" t="s">
        <v>170</v>
      </c>
      <c r="E896" s="235" t="s">
        <v>28</v>
      </c>
      <c r="F896" s="236" t="s">
        <v>1260</v>
      </c>
      <c r="G896" s="234"/>
      <c r="H896" s="237">
        <v>21.600000000000001</v>
      </c>
      <c r="I896" s="238"/>
      <c r="J896" s="234"/>
      <c r="K896" s="234"/>
      <c r="L896" s="239"/>
      <c r="M896" s="240"/>
      <c r="N896" s="241"/>
      <c r="O896" s="241"/>
      <c r="P896" s="241"/>
      <c r="Q896" s="241"/>
      <c r="R896" s="241"/>
      <c r="S896" s="241"/>
      <c r="T896" s="242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43" t="s">
        <v>170</v>
      </c>
      <c r="AU896" s="243" t="s">
        <v>83</v>
      </c>
      <c r="AV896" s="13" t="s">
        <v>83</v>
      </c>
      <c r="AW896" s="13" t="s">
        <v>35</v>
      </c>
      <c r="AX896" s="13" t="s">
        <v>74</v>
      </c>
      <c r="AY896" s="243" t="s">
        <v>156</v>
      </c>
    </row>
    <row r="897" s="13" customFormat="1">
      <c r="A897" s="13"/>
      <c r="B897" s="233"/>
      <c r="C897" s="234"/>
      <c r="D897" s="228" t="s">
        <v>170</v>
      </c>
      <c r="E897" s="235" t="s">
        <v>28</v>
      </c>
      <c r="F897" s="236" t="s">
        <v>1261</v>
      </c>
      <c r="G897" s="234"/>
      <c r="H897" s="237">
        <v>5.4000000000000004</v>
      </c>
      <c r="I897" s="238"/>
      <c r="J897" s="234"/>
      <c r="K897" s="234"/>
      <c r="L897" s="239"/>
      <c r="M897" s="240"/>
      <c r="N897" s="241"/>
      <c r="O897" s="241"/>
      <c r="P897" s="241"/>
      <c r="Q897" s="241"/>
      <c r="R897" s="241"/>
      <c r="S897" s="241"/>
      <c r="T897" s="242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3" t="s">
        <v>170</v>
      </c>
      <c r="AU897" s="243" t="s">
        <v>83</v>
      </c>
      <c r="AV897" s="13" t="s">
        <v>83</v>
      </c>
      <c r="AW897" s="13" t="s">
        <v>35</v>
      </c>
      <c r="AX897" s="13" t="s">
        <v>74</v>
      </c>
      <c r="AY897" s="243" t="s">
        <v>156</v>
      </c>
    </row>
    <row r="898" s="16" customFormat="1">
      <c r="A898" s="16"/>
      <c r="B898" s="275"/>
      <c r="C898" s="276"/>
      <c r="D898" s="228" t="s">
        <v>170</v>
      </c>
      <c r="E898" s="277" t="s">
        <v>28</v>
      </c>
      <c r="F898" s="278" t="s">
        <v>678</v>
      </c>
      <c r="G898" s="276"/>
      <c r="H898" s="279">
        <v>331.40300000000002</v>
      </c>
      <c r="I898" s="280"/>
      <c r="J898" s="276"/>
      <c r="K898" s="276"/>
      <c r="L898" s="281"/>
      <c r="M898" s="282"/>
      <c r="N898" s="283"/>
      <c r="O898" s="283"/>
      <c r="P898" s="283"/>
      <c r="Q898" s="283"/>
      <c r="R898" s="283"/>
      <c r="S898" s="283"/>
      <c r="T898" s="284"/>
      <c r="U898" s="16"/>
      <c r="V898" s="16"/>
      <c r="W898" s="16"/>
      <c r="X898" s="16"/>
      <c r="Y898" s="16"/>
      <c r="Z898" s="16"/>
      <c r="AA898" s="16"/>
      <c r="AB898" s="16"/>
      <c r="AC898" s="16"/>
      <c r="AD898" s="16"/>
      <c r="AE898" s="16"/>
      <c r="AT898" s="285" t="s">
        <v>170</v>
      </c>
      <c r="AU898" s="285" t="s">
        <v>83</v>
      </c>
      <c r="AV898" s="16" t="s">
        <v>95</v>
      </c>
      <c r="AW898" s="16" t="s">
        <v>35</v>
      </c>
      <c r="AX898" s="16" t="s">
        <v>74</v>
      </c>
      <c r="AY898" s="285" t="s">
        <v>156</v>
      </c>
    </row>
    <row r="899" s="13" customFormat="1">
      <c r="A899" s="13"/>
      <c r="B899" s="233"/>
      <c r="C899" s="234"/>
      <c r="D899" s="228" t="s">
        <v>170</v>
      </c>
      <c r="E899" s="235" t="s">
        <v>28</v>
      </c>
      <c r="F899" s="236" t="s">
        <v>1262</v>
      </c>
      <c r="G899" s="234"/>
      <c r="H899" s="237">
        <v>12.363</v>
      </c>
      <c r="I899" s="238"/>
      <c r="J899" s="234"/>
      <c r="K899" s="234"/>
      <c r="L899" s="239"/>
      <c r="M899" s="240"/>
      <c r="N899" s="241"/>
      <c r="O899" s="241"/>
      <c r="P899" s="241"/>
      <c r="Q899" s="241"/>
      <c r="R899" s="241"/>
      <c r="S899" s="241"/>
      <c r="T899" s="242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43" t="s">
        <v>170</v>
      </c>
      <c r="AU899" s="243" t="s">
        <v>83</v>
      </c>
      <c r="AV899" s="13" t="s">
        <v>83</v>
      </c>
      <c r="AW899" s="13" t="s">
        <v>35</v>
      </c>
      <c r="AX899" s="13" t="s">
        <v>74</v>
      </c>
      <c r="AY899" s="243" t="s">
        <v>156</v>
      </c>
    </row>
    <row r="900" s="13" customFormat="1">
      <c r="A900" s="13"/>
      <c r="B900" s="233"/>
      <c r="C900" s="234"/>
      <c r="D900" s="228" t="s">
        <v>170</v>
      </c>
      <c r="E900" s="235" t="s">
        <v>28</v>
      </c>
      <c r="F900" s="236" t="s">
        <v>1263</v>
      </c>
      <c r="G900" s="234"/>
      <c r="H900" s="237">
        <v>3.6000000000000001</v>
      </c>
      <c r="I900" s="238"/>
      <c r="J900" s="234"/>
      <c r="K900" s="234"/>
      <c r="L900" s="239"/>
      <c r="M900" s="240"/>
      <c r="N900" s="241"/>
      <c r="O900" s="241"/>
      <c r="P900" s="241"/>
      <c r="Q900" s="241"/>
      <c r="R900" s="241"/>
      <c r="S900" s="241"/>
      <c r="T900" s="24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43" t="s">
        <v>170</v>
      </c>
      <c r="AU900" s="243" t="s">
        <v>83</v>
      </c>
      <c r="AV900" s="13" t="s">
        <v>83</v>
      </c>
      <c r="AW900" s="13" t="s">
        <v>35</v>
      </c>
      <c r="AX900" s="13" t="s">
        <v>74</v>
      </c>
      <c r="AY900" s="243" t="s">
        <v>156</v>
      </c>
    </row>
    <row r="901" s="13" customFormat="1">
      <c r="A901" s="13"/>
      <c r="B901" s="233"/>
      <c r="C901" s="234"/>
      <c r="D901" s="228" t="s">
        <v>170</v>
      </c>
      <c r="E901" s="235" t="s">
        <v>28</v>
      </c>
      <c r="F901" s="236" t="s">
        <v>1264</v>
      </c>
      <c r="G901" s="234"/>
      <c r="H901" s="237">
        <v>3.2000000000000002</v>
      </c>
      <c r="I901" s="238"/>
      <c r="J901" s="234"/>
      <c r="K901" s="234"/>
      <c r="L901" s="239"/>
      <c r="M901" s="240"/>
      <c r="N901" s="241"/>
      <c r="O901" s="241"/>
      <c r="P901" s="241"/>
      <c r="Q901" s="241"/>
      <c r="R901" s="241"/>
      <c r="S901" s="241"/>
      <c r="T901" s="24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3" t="s">
        <v>170</v>
      </c>
      <c r="AU901" s="243" t="s">
        <v>83</v>
      </c>
      <c r="AV901" s="13" t="s">
        <v>83</v>
      </c>
      <c r="AW901" s="13" t="s">
        <v>35</v>
      </c>
      <c r="AX901" s="13" t="s">
        <v>74</v>
      </c>
      <c r="AY901" s="243" t="s">
        <v>156</v>
      </c>
    </row>
    <row r="902" s="16" customFormat="1">
      <c r="A902" s="16"/>
      <c r="B902" s="275"/>
      <c r="C902" s="276"/>
      <c r="D902" s="228" t="s">
        <v>170</v>
      </c>
      <c r="E902" s="277" t="s">
        <v>28</v>
      </c>
      <c r="F902" s="278" t="s">
        <v>678</v>
      </c>
      <c r="G902" s="276"/>
      <c r="H902" s="279">
        <v>19.163</v>
      </c>
      <c r="I902" s="280"/>
      <c r="J902" s="276"/>
      <c r="K902" s="276"/>
      <c r="L902" s="281"/>
      <c r="M902" s="282"/>
      <c r="N902" s="283"/>
      <c r="O902" s="283"/>
      <c r="P902" s="283"/>
      <c r="Q902" s="283"/>
      <c r="R902" s="283"/>
      <c r="S902" s="283"/>
      <c r="T902" s="284"/>
      <c r="U902" s="16"/>
      <c r="V902" s="16"/>
      <c r="W902" s="16"/>
      <c r="X902" s="16"/>
      <c r="Y902" s="16"/>
      <c r="Z902" s="16"/>
      <c r="AA902" s="16"/>
      <c r="AB902" s="16"/>
      <c r="AC902" s="16"/>
      <c r="AD902" s="16"/>
      <c r="AE902" s="16"/>
      <c r="AT902" s="285" t="s">
        <v>170</v>
      </c>
      <c r="AU902" s="285" t="s">
        <v>83</v>
      </c>
      <c r="AV902" s="16" t="s">
        <v>95</v>
      </c>
      <c r="AW902" s="16" t="s">
        <v>35</v>
      </c>
      <c r="AX902" s="16" t="s">
        <v>74</v>
      </c>
      <c r="AY902" s="285" t="s">
        <v>156</v>
      </c>
    </row>
    <row r="903" s="13" customFormat="1">
      <c r="A903" s="13"/>
      <c r="B903" s="233"/>
      <c r="C903" s="234"/>
      <c r="D903" s="228" t="s">
        <v>170</v>
      </c>
      <c r="E903" s="235" t="s">
        <v>28</v>
      </c>
      <c r="F903" s="236" t="s">
        <v>1265</v>
      </c>
      <c r="G903" s="234"/>
      <c r="H903" s="237">
        <v>66.081999999999994</v>
      </c>
      <c r="I903" s="238"/>
      <c r="J903" s="234"/>
      <c r="K903" s="234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170</v>
      </c>
      <c r="AU903" s="243" t="s">
        <v>83</v>
      </c>
      <c r="AV903" s="13" t="s">
        <v>83</v>
      </c>
      <c r="AW903" s="13" t="s">
        <v>35</v>
      </c>
      <c r="AX903" s="13" t="s">
        <v>74</v>
      </c>
      <c r="AY903" s="243" t="s">
        <v>156</v>
      </c>
    </row>
    <row r="904" s="13" customFormat="1">
      <c r="A904" s="13"/>
      <c r="B904" s="233"/>
      <c r="C904" s="234"/>
      <c r="D904" s="228" t="s">
        <v>170</v>
      </c>
      <c r="E904" s="235" t="s">
        <v>28</v>
      </c>
      <c r="F904" s="236" t="s">
        <v>1266</v>
      </c>
      <c r="G904" s="234"/>
      <c r="H904" s="237">
        <v>28.800000000000001</v>
      </c>
      <c r="I904" s="238"/>
      <c r="J904" s="234"/>
      <c r="K904" s="234"/>
      <c r="L904" s="239"/>
      <c r="M904" s="240"/>
      <c r="N904" s="241"/>
      <c r="O904" s="241"/>
      <c r="P904" s="241"/>
      <c r="Q904" s="241"/>
      <c r="R904" s="241"/>
      <c r="S904" s="241"/>
      <c r="T904" s="24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3" t="s">
        <v>170</v>
      </c>
      <c r="AU904" s="243" t="s">
        <v>83</v>
      </c>
      <c r="AV904" s="13" t="s">
        <v>83</v>
      </c>
      <c r="AW904" s="13" t="s">
        <v>35</v>
      </c>
      <c r="AX904" s="13" t="s">
        <v>74</v>
      </c>
      <c r="AY904" s="243" t="s">
        <v>156</v>
      </c>
    </row>
    <row r="905" s="13" customFormat="1">
      <c r="A905" s="13"/>
      <c r="B905" s="233"/>
      <c r="C905" s="234"/>
      <c r="D905" s="228" t="s">
        <v>170</v>
      </c>
      <c r="E905" s="235" t="s">
        <v>28</v>
      </c>
      <c r="F905" s="236" t="s">
        <v>1267</v>
      </c>
      <c r="G905" s="234"/>
      <c r="H905" s="237">
        <v>8.4000000000000004</v>
      </c>
      <c r="I905" s="238"/>
      <c r="J905" s="234"/>
      <c r="K905" s="234"/>
      <c r="L905" s="239"/>
      <c r="M905" s="240"/>
      <c r="N905" s="241"/>
      <c r="O905" s="241"/>
      <c r="P905" s="241"/>
      <c r="Q905" s="241"/>
      <c r="R905" s="241"/>
      <c r="S905" s="241"/>
      <c r="T905" s="24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3" t="s">
        <v>170</v>
      </c>
      <c r="AU905" s="243" t="s">
        <v>83</v>
      </c>
      <c r="AV905" s="13" t="s">
        <v>83</v>
      </c>
      <c r="AW905" s="13" t="s">
        <v>35</v>
      </c>
      <c r="AX905" s="13" t="s">
        <v>74</v>
      </c>
      <c r="AY905" s="243" t="s">
        <v>156</v>
      </c>
    </row>
    <row r="906" s="16" customFormat="1">
      <c r="A906" s="16"/>
      <c r="B906" s="275"/>
      <c r="C906" s="276"/>
      <c r="D906" s="228" t="s">
        <v>170</v>
      </c>
      <c r="E906" s="277" t="s">
        <v>28</v>
      </c>
      <c r="F906" s="278" t="s">
        <v>678</v>
      </c>
      <c r="G906" s="276"/>
      <c r="H906" s="279">
        <v>103.282</v>
      </c>
      <c r="I906" s="280"/>
      <c r="J906" s="276"/>
      <c r="K906" s="276"/>
      <c r="L906" s="281"/>
      <c r="M906" s="282"/>
      <c r="N906" s="283"/>
      <c r="O906" s="283"/>
      <c r="P906" s="283"/>
      <c r="Q906" s="283"/>
      <c r="R906" s="283"/>
      <c r="S906" s="283"/>
      <c r="T906" s="284"/>
      <c r="U906" s="16"/>
      <c r="V906" s="16"/>
      <c r="W906" s="16"/>
      <c r="X906" s="16"/>
      <c r="Y906" s="16"/>
      <c r="Z906" s="16"/>
      <c r="AA906" s="16"/>
      <c r="AB906" s="16"/>
      <c r="AC906" s="16"/>
      <c r="AD906" s="16"/>
      <c r="AE906" s="16"/>
      <c r="AT906" s="285" t="s">
        <v>170</v>
      </c>
      <c r="AU906" s="285" t="s">
        <v>83</v>
      </c>
      <c r="AV906" s="16" t="s">
        <v>95</v>
      </c>
      <c r="AW906" s="16" t="s">
        <v>35</v>
      </c>
      <c r="AX906" s="16" t="s">
        <v>74</v>
      </c>
      <c r="AY906" s="285" t="s">
        <v>156</v>
      </c>
    </row>
    <row r="907" s="14" customFormat="1">
      <c r="A907" s="14"/>
      <c r="B907" s="244"/>
      <c r="C907" s="245"/>
      <c r="D907" s="228" t="s">
        <v>170</v>
      </c>
      <c r="E907" s="246" t="s">
        <v>28</v>
      </c>
      <c r="F907" s="247" t="s">
        <v>186</v>
      </c>
      <c r="G907" s="245"/>
      <c r="H907" s="248">
        <v>522.04499999999996</v>
      </c>
      <c r="I907" s="249"/>
      <c r="J907" s="245"/>
      <c r="K907" s="245"/>
      <c r="L907" s="250"/>
      <c r="M907" s="251"/>
      <c r="N907" s="252"/>
      <c r="O907" s="252"/>
      <c r="P907" s="252"/>
      <c r="Q907" s="252"/>
      <c r="R907" s="252"/>
      <c r="S907" s="252"/>
      <c r="T907" s="253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4" t="s">
        <v>170</v>
      </c>
      <c r="AU907" s="254" t="s">
        <v>83</v>
      </c>
      <c r="AV907" s="14" t="s">
        <v>163</v>
      </c>
      <c r="AW907" s="14" t="s">
        <v>35</v>
      </c>
      <c r="AX907" s="14" t="s">
        <v>81</v>
      </c>
      <c r="AY907" s="254" t="s">
        <v>156</v>
      </c>
    </row>
    <row r="908" s="2" customFormat="1" ht="24.15" customHeight="1">
      <c r="A908" s="40"/>
      <c r="B908" s="41"/>
      <c r="C908" s="215" t="s">
        <v>1268</v>
      </c>
      <c r="D908" s="215" t="s">
        <v>158</v>
      </c>
      <c r="E908" s="216" t="s">
        <v>1269</v>
      </c>
      <c r="F908" s="217" t="s">
        <v>1270</v>
      </c>
      <c r="G908" s="218" t="s">
        <v>1271</v>
      </c>
      <c r="H908" s="219">
        <v>1</v>
      </c>
      <c r="I908" s="220"/>
      <c r="J908" s="221">
        <f>ROUND(I908*H908,2)</f>
        <v>0</v>
      </c>
      <c r="K908" s="217" t="s">
        <v>338</v>
      </c>
      <c r="L908" s="46"/>
      <c r="M908" s="222" t="s">
        <v>28</v>
      </c>
      <c r="N908" s="223" t="s">
        <v>45</v>
      </c>
      <c r="O908" s="86"/>
      <c r="P908" s="224">
        <f>O908*H908</f>
        <v>0</v>
      </c>
      <c r="Q908" s="224">
        <v>0</v>
      </c>
      <c r="R908" s="224">
        <f>Q908*H908</f>
        <v>0</v>
      </c>
      <c r="S908" s="224">
        <v>0</v>
      </c>
      <c r="T908" s="225">
        <f>S908*H908</f>
        <v>0</v>
      </c>
      <c r="U908" s="40"/>
      <c r="V908" s="40"/>
      <c r="W908" s="40"/>
      <c r="X908" s="40"/>
      <c r="Y908" s="40"/>
      <c r="Z908" s="40"/>
      <c r="AA908" s="40"/>
      <c r="AB908" s="40"/>
      <c r="AC908" s="40"/>
      <c r="AD908" s="40"/>
      <c r="AE908" s="40"/>
      <c r="AR908" s="226" t="s">
        <v>163</v>
      </c>
      <c r="AT908" s="226" t="s">
        <v>158</v>
      </c>
      <c r="AU908" s="226" t="s">
        <v>83</v>
      </c>
      <c r="AY908" s="19" t="s">
        <v>156</v>
      </c>
      <c r="BE908" s="227">
        <f>IF(N908="základní",J908,0)</f>
        <v>0</v>
      </c>
      <c r="BF908" s="227">
        <f>IF(N908="snížená",J908,0)</f>
        <v>0</v>
      </c>
      <c r="BG908" s="227">
        <f>IF(N908="zákl. přenesená",J908,0)</f>
        <v>0</v>
      </c>
      <c r="BH908" s="227">
        <f>IF(N908="sníž. přenesená",J908,0)</f>
        <v>0</v>
      </c>
      <c r="BI908" s="227">
        <f>IF(N908="nulová",J908,0)</f>
        <v>0</v>
      </c>
      <c r="BJ908" s="19" t="s">
        <v>81</v>
      </c>
      <c r="BK908" s="227">
        <f>ROUND(I908*H908,2)</f>
        <v>0</v>
      </c>
      <c r="BL908" s="19" t="s">
        <v>163</v>
      </c>
      <c r="BM908" s="226" t="s">
        <v>1272</v>
      </c>
    </row>
    <row r="909" s="2" customFormat="1">
      <c r="A909" s="40"/>
      <c r="B909" s="41"/>
      <c r="C909" s="42"/>
      <c r="D909" s="228" t="s">
        <v>165</v>
      </c>
      <c r="E909" s="42"/>
      <c r="F909" s="229" t="s">
        <v>1270</v>
      </c>
      <c r="G909" s="42"/>
      <c r="H909" s="42"/>
      <c r="I909" s="230"/>
      <c r="J909" s="42"/>
      <c r="K909" s="42"/>
      <c r="L909" s="46"/>
      <c r="M909" s="231"/>
      <c r="N909" s="232"/>
      <c r="O909" s="86"/>
      <c r="P909" s="86"/>
      <c r="Q909" s="86"/>
      <c r="R909" s="86"/>
      <c r="S909" s="86"/>
      <c r="T909" s="87"/>
      <c r="U909" s="40"/>
      <c r="V909" s="40"/>
      <c r="W909" s="40"/>
      <c r="X909" s="40"/>
      <c r="Y909" s="40"/>
      <c r="Z909" s="40"/>
      <c r="AA909" s="40"/>
      <c r="AB909" s="40"/>
      <c r="AC909" s="40"/>
      <c r="AD909" s="40"/>
      <c r="AE909" s="40"/>
      <c r="AT909" s="19" t="s">
        <v>165</v>
      </c>
      <c r="AU909" s="19" t="s">
        <v>83</v>
      </c>
    </row>
    <row r="910" s="2" customFormat="1" ht="24.15" customHeight="1">
      <c r="A910" s="40"/>
      <c r="B910" s="41"/>
      <c r="C910" s="215" t="s">
        <v>1273</v>
      </c>
      <c r="D910" s="215" t="s">
        <v>158</v>
      </c>
      <c r="E910" s="216" t="s">
        <v>1274</v>
      </c>
      <c r="F910" s="217" t="s">
        <v>1275</v>
      </c>
      <c r="G910" s="218" t="s">
        <v>1271</v>
      </c>
      <c r="H910" s="219">
        <v>1</v>
      </c>
      <c r="I910" s="220"/>
      <c r="J910" s="221">
        <f>ROUND(I910*H910,2)</f>
        <v>0</v>
      </c>
      <c r="K910" s="217" t="s">
        <v>338</v>
      </c>
      <c r="L910" s="46"/>
      <c r="M910" s="222" t="s">
        <v>28</v>
      </c>
      <c r="N910" s="223" t="s">
        <v>45</v>
      </c>
      <c r="O910" s="86"/>
      <c r="P910" s="224">
        <f>O910*H910</f>
        <v>0</v>
      </c>
      <c r="Q910" s="224">
        <v>0</v>
      </c>
      <c r="R910" s="224">
        <f>Q910*H910</f>
        <v>0</v>
      </c>
      <c r="S910" s="224">
        <v>0</v>
      </c>
      <c r="T910" s="225">
        <f>S910*H910</f>
        <v>0</v>
      </c>
      <c r="U910" s="40"/>
      <c r="V910" s="40"/>
      <c r="W910" s="40"/>
      <c r="X910" s="40"/>
      <c r="Y910" s="40"/>
      <c r="Z910" s="40"/>
      <c r="AA910" s="40"/>
      <c r="AB910" s="40"/>
      <c r="AC910" s="40"/>
      <c r="AD910" s="40"/>
      <c r="AE910" s="40"/>
      <c r="AR910" s="226" t="s">
        <v>163</v>
      </c>
      <c r="AT910" s="226" t="s">
        <v>158</v>
      </c>
      <c r="AU910" s="226" t="s">
        <v>83</v>
      </c>
      <c r="AY910" s="19" t="s">
        <v>156</v>
      </c>
      <c r="BE910" s="227">
        <f>IF(N910="základní",J910,0)</f>
        <v>0</v>
      </c>
      <c r="BF910" s="227">
        <f>IF(N910="snížená",J910,0)</f>
        <v>0</v>
      </c>
      <c r="BG910" s="227">
        <f>IF(N910="zákl. přenesená",J910,0)</f>
        <v>0</v>
      </c>
      <c r="BH910" s="227">
        <f>IF(N910="sníž. přenesená",J910,0)</f>
        <v>0</v>
      </c>
      <c r="BI910" s="227">
        <f>IF(N910="nulová",J910,0)</f>
        <v>0</v>
      </c>
      <c r="BJ910" s="19" t="s">
        <v>81</v>
      </c>
      <c r="BK910" s="227">
        <f>ROUND(I910*H910,2)</f>
        <v>0</v>
      </c>
      <c r="BL910" s="19" t="s">
        <v>163</v>
      </c>
      <c r="BM910" s="226" t="s">
        <v>1276</v>
      </c>
    </row>
    <row r="911" s="2" customFormat="1">
      <c r="A911" s="40"/>
      <c r="B911" s="41"/>
      <c r="C911" s="42"/>
      <c r="D911" s="228" t="s">
        <v>165</v>
      </c>
      <c r="E911" s="42"/>
      <c r="F911" s="229" t="s">
        <v>1275</v>
      </c>
      <c r="G911" s="42"/>
      <c r="H911" s="42"/>
      <c r="I911" s="230"/>
      <c r="J911" s="42"/>
      <c r="K911" s="42"/>
      <c r="L911" s="46"/>
      <c r="M911" s="231"/>
      <c r="N911" s="232"/>
      <c r="O911" s="86"/>
      <c r="P911" s="86"/>
      <c r="Q911" s="86"/>
      <c r="R911" s="86"/>
      <c r="S911" s="86"/>
      <c r="T911" s="87"/>
      <c r="U911" s="40"/>
      <c r="V911" s="40"/>
      <c r="W911" s="40"/>
      <c r="X911" s="40"/>
      <c r="Y911" s="40"/>
      <c r="Z911" s="40"/>
      <c r="AA911" s="40"/>
      <c r="AB911" s="40"/>
      <c r="AC911" s="40"/>
      <c r="AD911" s="40"/>
      <c r="AE911" s="40"/>
      <c r="AT911" s="19" t="s">
        <v>165</v>
      </c>
      <c r="AU911" s="19" t="s">
        <v>83</v>
      </c>
    </row>
    <row r="912" s="2" customFormat="1" ht="24.15" customHeight="1">
      <c r="A912" s="40"/>
      <c r="B912" s="41"/>
      <c r="C912" s="215" t="s">
        <v>1277</v>
      </c>
      <c r="D912" s="215" t="s">
        <v>158</v>
      </c>
      <c r="E912" s="216" t="s">
        <v>1278</v>
      </c>
      <c r="F912" s="217" t="s">
        <v>1279</v>
      </c>
      <c r="G912" s="218" t="s">
        <v>1271</v>
      </c>
      <c r="H912" s="219">
        <v>1</v>
      </c>
      <c r="I912" s="220"/>
      <c r="J912" s="221">
        <f>ROUND(I912*H912,2)</f>
        <v>0</v>
      </c>
      <c r="K912" s="217" t="s">
        <v>338</v>
      </c>
      <c r="L912" s="46"/>
      <c r="M912" s="222" t="s">
        <v>28</v>
      </c>
      <c r="N912" s="223" t="s">
        <v>45</v>
      </c>
      <c r="O912" s="86"/>
      <c r="P912" s="224">
        <f>O912*H912</f>
        <v>0</v>
      </c>
      <c r="Q912" s="224">
        <v>0</v>
      </c>
      <c r="R912" s="224">
        <f>Q912*H912</f>
        <v>0</v>
      </c>
      <c r="S912" s="224">
        <v>0</v>
      </c>
      <c r="T912" s="225">
        <f>S912*H912</f>
        <v>0</v>
      </c>
      <c r="U912" s="40"/>
      <c r="V912" s="40"/>
      <c r="W912" s="40"/>
      <c r="X912" s="40"/>
      <c r="Y912" s="40"/>
      <c r="Z912" s="40"/>
      <c r="AA912" s="40"/>
      <c r="AB912" s="40"/>
      <c r="AC912" s="40"/>
      <c r="AD912" s="40"/>
      <c r="AE912" s="40"/>
      <c r="AR912" s="226" t="s">
        <v>163</v>
      </c>
      <c r="AT912" s="226" t="s">
        <v>158</v>
      </c>
      <c r="AU912" s="226" t="s">
        <v>83</v>
      </c>
      <c r="AY912" s="19" t="s">
        <v>156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19" t="s">
        <v>81</v>
      </c>
      <c r="BK912" s="227">
        <f>ROUND(I912*H912,2)</f>
        <v>0</v>
      </c>
      <c r="BL912" s="19" t="s">
        <v>163</v>
      </c>
      <c r="BM912" s="226" t="s">
        <v>1280</v>
      </c>
    </row>
    <row r="913" s="2" customFormat="1">
      <c r="A913" s="40"/>
      <c r="B913" s="41"/>
      <c r="C913" s="42"/>
      <c r="D913" s="228" t="s">
        <v>165</v>
      </c>
      <c r="E913" s="42"/>
      <c r="F913" s="229" t="s">
        <v>1279</v>
      </c>
      <c r="G913" s="42"/>
      <c r="H913" s="42"/>
      <c r="I913" s="230"/>
      <c r="J913" s="42"/>
      <c r="K913" s="42"/>
      <c r="L913" s="46"/>
      <c r="M913" s="231"/>
      <c r="N913" s="232"/>
      <c r="O913" s="86"/>
      <c r="P913" s="86"/>
      <c r="Q913" s="86"/>
      <c r="R913" s="86"/>
      <c r="S913" s="86"/>
      <c r="T913" s="87"/>
      <c r="U913" s="40"/>
      <c r="V913" s="40"/>
      <c r="W913" s="40"/>
      <c r="X913" s="40"/>
      <c r="Y913" s="40"/>
      <c r="Z913" s="40"/>
      <c r="AA913" s="40"/>
      <c r="AB913" s="40"/>
      <c r="AC913" s="40"/>
      <c r="AD913" s="40"/>
      <c r="AE913" s="40"/>
      <c r="AT913" s="19" t="s">
        <v>165</v>
      </c>
      <c r="AU913" s="19" t="s">
        <v>83</v>
      </c>
    </row>
    <row r="914" s="15" customFormat="1">
      <c r="A914" s="15"/>
      <c r="B914" s="265"/>
      <c r="C914" s="266"/>
      <c r="D914" s="228" t="s">
        <v>170</v>
      </c>
      <c r="E914" s="267" t="s">
        <v>28</v>
      </c>
      <c r="F914" s="268" t="s">
        <v>1281</v>
      </c>
      <c r="G914" s="266"/>
      <c r="H914" s="267" t="s">
        <v>28</v>
      </c>
      <c r="I914" s="269"/>
      <c r="J914" s="266"/>
      <c r="K914" s="266"/>
      <c r="L914" s="270"/>
      <c r="M914" s="271"/>
      <c r="N914" s="272"/>
      <c r="O914" s="272"/>
      <c r="P914" s="272"/>
      <c r="Q914" s="272"/>
      <c r="R914" s="272"/>
      <c r="S914" s="272"/>
      <c r="T914" s="273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T914" s="274" t="s">
        <v>170</v>
      </c>
      <c r="AU914" s="274" t="s">
        <v>83</v>
      </c>
      <c r="AV914" s="15" t="s">
        <v>81</v>
      </c>
      <c r="AW914" s="15" t="s">
        <v>35</v>
      </c>
      <c r="AX914" s="15" t="s">
        <v>74</v>
      </c>
      <c r="AY914" s="274" t="s">
        <v>156</v>
      </c>
    </row>
    <row r="915" s="15" customFormat="1">
      <c r="A915" s="15"/>
      <c r="B915" s="265"/>
      <c r="C915" s="266"/>
      <c r="D915" s="228" t="s">
        <v>170</v>
      </c>
      <c r="E915" s="267" t="s">
        <v>28</v>
      </c>
      <c r="F915" s="268" t="s">
        <v>1282</v>
      </c>
      <c r="G915" s="266"/>
      <c r="H915" s="267" t="s">
        <v>28</v>
      </c>
      <c r="I915" s="269"/>
      <c r="J915" s="266"/>
      <c r="K915" s="266"/>
      <c r="L915" s="270"/>
      <c r="M915" s="271"/>
      <c r="N915" s="272"/>
      <c r="O915" s="272"/>
      <c r="P915" s="272"/>
      <c r="Q915" s="272"/>
      <c r="R915" s="272"/>
      <c r="S915" s="272"/>
      <c r="T915" s="273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T915" s="274" t="s">
        <v>170</v>
      </c>
      <c r="AU915" s="274" t="s">
        <v>83</v>
      </c>
      <c r="AV915" s="15" t="s">
        <v>81</v>
      </c>
      <c r="AW915" s="15" t="s">
        <v>35</v>
      </c>
      <c r="AX915" s="15" t="s">
        <v>74</v>
      </c>
      <c r="AY915" s="274" t="s">
        <v>156</v>
      </c>
    </row>
    <row r="916" s="13" customFormat="1">
      <c r="A916" s="13"/>
      <c r="B916" s="233"/>
      <c r="C916" s="234"/>
      <c r="D916" s="228" t="s">
        <v>170</v>
      </c>
      <c r="E916" s="235" t="s">
        <v>28</v>
      </c>
      <c r="F916" s="236" t="s">
        <v>81</v>
      </c>
      <c r="G916" s="234"/>
      <c r="H916" s="237">
        <v>1</v>
      </c>
      <c r="I916" s="238"/>
      <c r="J916" s="234"/>
      <c r="K916" s="234"/>
      <c r="L916" s="239"/>
      <c r="M916" s="240"/>
      <c r="N916" s="241"/>
      <c r="O916" s="241"/>
      <c r="P916" s="241"/>
      <c r="Q916" s="241"/>
      <c r="R916" s="241"/>
      <c r="S916" s="241"/>
      <c r="T916" s="242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43" t="s">
        <v>170</v>
      </c>
      <c r="AU916" s="243" t="s">
        <v>83</v>
      </c>
      <c r="AV916" s="13" t="s">
        <v>83</v>
      </c>
      <c r="AW916" s="13" t="s">
        <v>35</v>
      </c>
      <c r="AX916" s="13" t="s">
        <v>81</v>
      </c>
      <c r="AY916" s="243" t="s">
        <v>156</v>
      </c>
    </row>
    <row r="917" s="2" customFormat="1" ht="14.4" customHeight="1">
      <c r="A917" s="40"/>
      <c r="B917" s="41"/>
      <c r="C917" s="215" t="s">
        <v>1283</v>
      </c>
      <c r="D917" s="215" t="s">
        <v>158</v>
      </c>
      <c r="E917" s="216" t="s">
        <v>1284</v>
      </c>
      <c r="F917" s="217" t="s">
        <v>1285</v>
      </c>
      <c r="G917" s="218" t="s">
        <v>218</v>
      </c>
      <c r="H917" s="219">
        <v>9.1999999999999993</v>
      </c>
      <c r="I917" s="220"/>
      <c r="J917" s="221">
        <f>ROUND(I917*H917,2)</f>
        <v>0</v>
      </c>
      <c r="K917" s="217" t="s">
        <v>338</v>
      </c>
      <c r="L917" s="46"/>
      <c r="M917" s="222" t="s">
        <v>28</v>
      </c>
      <c r="N917" s="223" t="s">
        <v>45</v>
      </c>
      <c r="O917" s="86"/>
      <c r="P917" s="224">
        <f>O917*H917</f>
        <v>0</v>
      </c>
      <c r="Q917" s="224">
        <v>0</v>
      </c>
      <c r="R917" s="224">
        <f>Q917*H917</f>
        <v>0</v>
      </c>
      <c r="S917" s="224">
        <v>1</v>
      </c>
      <c r="T917" s="225">
        <f>S917*H917</f>
        <v>9.1999999999999993</v>
      </c>
      <c r="U917" s="40"/>
      <c r="V917" s="40"/>
      <c r="W917" s="40"/>
      <c r="X917" s="40"/>
      <c r="Y917" s="40"/>
      <c r="Z917" s="40"/>
      <c r="AA917" s="40"/>
      <c r="AB917" s="40"/>
      <c r="AC917" s="40"/>
      <c r="AD917" s="40"/>
      <c r="AE917" s="40"/>
      <c r="AR917" s="226" t="s">
        <v>163</v>
      </c>
      <c r="AT917" s="226" t="s">
        <v>158</v>
      </c>
      <c r="AU917" s="226" t="s">
        <v>83</v>
      </c>
      <c r="AY917" s="19" t="s">
        <v>156</v>
      </c>
      <c r="BE917" s="227">
        <f>IF(N917="základní",J917,0)</f>
        <v>0</v>
      </c>
      <c r="BF917" s="227">
        <f>IF(N917="snížená",J917,0)</f>
        <v>0</v>
      </c>
      <c r="BG917" s="227">
        <f>IF(N917="zákl. přenesená",J917,0)</f>
        <v>0</v>
      </c>
      <c r="BH917" s="227">
        <f>IF(N917="sníž. přenesená",J917,0)</f>
        <v>0</v>
      </c>
      <c r="BI917" s="227">
        <f>IF(N917="nulová",J917,0)</f>
        <v>0</v>
      </c>
      <c r="BJ917" s="19" t="s">
        <v>81</v>
      </c>
      <c r="BK917" s="227">
        <f>ROUND(I917*H917,2)</f>
        <v>0</v>
      </c>
      <c r="BL917" s="19" t="s">
        <v>163</v>
      </c>
      <c r="BM917" s="226" t="s">
        <v>1286</v>
      </c>
    </row>
    <row r="918" s="2" customFormat="1">
      <c r="A918" s="40"/>
      <c r="B918" s="41"/>
      <c r="C918" s="42"/>
      <c r="D918" s="228" t="s">
        <v>165</v>
      </c>
      <c r="E918" s="42"/>
      <c r="F918" s="229" t="s">
        <v>1285</v>
      </c>
      <c r="G918" s="42"/>
      <c r="H918" s="42"/>
      <c r="I918" s="230"/>
      <c r="J918" s="42"/>
      <c r="K918" s="42"/>
      <c r="L918" s="46"/>
      <c r="M918" s="231"/>
      <c r="N918" s="232"/>
      <c r="O918" s="86"/>
      <c r="P918" s="86"/>
      <c r="Q918" s="86"/>
      <c r="R918" s="86"/>
      <c r="S918" s="86"/>
      <c r="T918" s="87"/>
      <c r="U918" s="40"/>
      <c r="V918" s="40"/>
      <c r="W918" s="40"/>
      <c r="X918" s="40"/>
      <c r="Y918" s="40"/>
      <c r="Z918" s="40"/>
      <c r="AA918" s="40"/>
      <c r="AB918" s="40"/>
      <c r="AC918" s="40"/>
      <c r="AD918" s="40"/>
      <c r="AE918" s="40"/>
      <c r="AT918" s="19" t="s">
        <v>165</v>
      </c>
      <c r="AU918" s="19" t="s">
        <v>83</v>
      </c>
    </row>
    <row r="919" s="12" customFormat="1" ht="20.88" customHeight="1">
      <c r="A919" s="12"/>
      <c r="B919" s="199"/>
      <c r="C919" s="200"/>
      <c r="D919" s="201" t="s">
        <v>73</v>
      </c>
      <c r="E919" s="213" t="s">
        <v>754</v>
      </c>
      <c r="F919" s="213" t="s">
        <v>1287</v>
      </c>
      <c r="G919" s="200"/>
      <c r="H919" s="200"/>
      <c r="I919" s="203"/>
      <c r="J919" s="214">
        <f>BK919</f>
        <v>0</v>
      </c>
      <c r="K919" s="200"/>
      <c r="L919" s="205"/>
      <c r="M919" s="206"/>
      <c r="N919" s="207"/>
      <c r="O919" s="207"/>
      <c r="P919" s="208">
        <f>SUM(P920:P959)</f>
        <v>0</v>
      </c>
      <c r="Q919" s="207"/>
      <c r="R919" s="208">
        <f>SUM(R920:R959)</f>
        <v>0.67535000000000001</v>
      </c>
      <c r="S919" s="207"/>
      <c r="T919" s="209">
        <f>SUM(T920:T959)</f>
        <v>0</v>
      </c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R919" s="210" t="s">
        <v>81</v>
      </c>
      <c r="AT919" s="211" t="s">
        <v>73</v>
      </c>
      <c r="AU919" s="211" t="s">
        <v>83</v>
      </c>
      <c r="AY919" s="210" t="s">
        <v>156</v>
      </c>
      <c r="BK919" s="212">
        <f>SUM(BK920:BK959)</f>
        <v>0</v>
      </c>
    </row>
    <row r="920" s="2" customFormat="1" ht="24.15" customHeight="1">
      <c r="A920" s="40"/>
      <c r="B920" s="41"/>
      <c r="C920" s="215" t="s">
        <v>1288</v>
      </c>
      <c r="D920" s="215" t="s">
        <v>158</v>
      </c>
      <c r="E920" s="216" t="s">
        <v>1289</v>
      </c>
      <c r="F920" s="217" t="s">
        <v>1290</v>
      </c>
      <c r="G920" s="218" t="s">
        <v>161</v>
      </c>
      <c r="H920" s="219">
        <v>3000</v>
      </c>
      <c r="I920" s="220"/>
      <c r="J920" s="221">
        <f>ROUND(I920*H920,2)</f>
        <v>0</v>
      </c>
      <c r="K920" s="217" t="s">
        <v>162</v>
      </c>
      <c r="L920" s="46"/>
      <c r="M920" s="222" t="s">
        <v>28</v>
      </c>
      <c r="N920" s="223" t="s">
        <v>45</v>
      </c>
      <c r="O920" s="86"/>
      <c r="P920" s="224">
        <f>O920*H920</f>
        <v>0</v>
      </c>
      <c r="Q920" s="224">
        <v>0</v>
      </c>
      <c r="R920" s="224">
        <f>Q920*H920</f>
        <v>0</v>
      </c>
      <c r="S920" s="224">
        <v>0</v>
      </c>
      <c r="T920" s="225">
        <f>S920*H920</f>
        <v>0</v>
      </c>
      <c r="U920" s="40"/>
      <c r="V920" s="40"/>
      <c r="W920" s="40"/>
      <c r="X920" s="40"/>
      <c r="Y920" s="40"/>
      <c r="Z920" s="40"/>
      <c r="AA920" s="40"/>
      <c r="AB920" s="40"/>
      <c r="AC920" s="40"/>
      <c r="AD920" s="40"/>
      <c r="AE920" s="40"/>
      <c r="AR920" s="226" t="s">
        <v>163</v>
      </c>
      <c r="AT920" s="226" t="s">
        <v>158</v>
      </c>
      <c r="AU920" s="226" t="s">
        <v>95</v>
      </c>
      <c r="AY920" s="19" t="s">
        <v>156</v>
      </c>
      <c r="BE920" s="227">
        <f>IF(N920="základní",J920,0)</f>
        <v>0</v>
      </c>
      <c r="BF920" s="227">
        <f>IF(N920="snížená",J920,0)</f>
        <v>0</v>
      </c>
      <c r="BG920" s="227">
        <f>IF(N920="zákl. přenesená",J920,0)</f>
        <v>0</v>
      </c>
      <c r="BH920" s="227">
        <f>IF(N920="sníž. přenesená",J920,0)</f>
        <v>0</v>
      </c>
      <c r="BI920" s="227">
        <f>IF(N920="nulová",J920,0)</f>
        <v>0</v>
      </c>
      <c r="BJ920" s="19" t="s">
        <v>81</v>
      </c>
      <c r="BK920" s="227">
        <f>ROUND(I920*H920,2)</f>
        <v>0</v>
      </c>
      <c r="BL920" s="19" t="s">
        <v>163</v>
      </c>
      <c r="BM920" s="226" t="s">
        <v>1291</v>
      </c>
    </row>
    <row r="921" s="2" customFormat="1">
      <c r="A921" s="40"/>
      <c r="B921" s="41"/>
      <c r="C921" s="42"/>
      <c r="D921" s="228" t="s">
        <v>165</v>
      </c>
      <c r="E921" s="42"/>
      <c r="F921" s="229" t="s">
        <v>1292</v>
      </c>
      <c r="G921" s="42"/>
      <c r="H921" s="42"/>
      <c r="I921" s="230"/>
      <c r="J921" s="42"/>
      <c r="K921" s="42"/>
      <c r="L921" s="46"/>
      <c r="M921" s="231"/>
      <c r="N921" s="232"/>
      <c r="O921" s="86"/>
      <c r="P921" s="86"/>
      <c r="Q921" s="86"/>
      <c r="R921" s="86"/>
      <c r="S921" s="86"/>
      <c r="T921" s="87"/>
      <c r="U921" s="40"/>
      <c r="V921" s="40"/>
      <c r="W921" s="40"/>
      <c r="X921" s="40"/>
      <c r="Y921" s="40"/>
      <c r="Z921" s="40"/>
      <c r="AA921" s="40"/>
      <c r="AB921" s="40"/>
      <c r="AC921" s="40"/>
      <c r="AD921" s="40"/>
      <c r="AE921" s="40"/>
      <c r="AT921" s="19" t="s">
        <v>165</v>
      </c>
      <c r="AU921" s="19" t="s">
        <v>95</v>
      </c>
    </row>
    <row r="922" s="13" customFormat="1">
      <c r="A922" s="13"/>
      <c r="B922" s="233"/>
      <c r="C922" s="234"/>
      <c r="D922" s="228" t="s">
        <v>170</v>
      </c>
      <c r="E922" s="235" t="s">
        <v>28</v>
      </c>
      <c r="F922" s="236" t="s">
        <v>1293</v>
      </c>
      <c r="G922" s="234"/>
      <c r="H922" s="237">
        <v>3000</v>
      </c>
      <c r="I922" s="238"/>
      <c r="J922" s="234"/>
      <c r="K922" s="234"/>
      <c r="L922" s="239"/>
      <c r="M922" s="240"/>
      <c r="N922" s="241"/>
      <c r="O922" s="241"/>
      <c r="P922" s="241"/>
      <c r="Q922" s="241"/>
      <c r="R922" s="241"/>
      <c r="S922" s="241"/>
      <c r="T922" s="242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T922" s="243" t="s">
        <v>170</v>
      </c>
      <c r="AU922" s="243" t="s">
        <v>95</v>
      </c>
      <c r="AV922" s="13" t="s">
        <v>83</v>
      </c>
      <c r="AW922" s="13" t="s">
        <v>35</v>
      </c>
      <c r="AX922" s="13" t="s">
        <v>81</v>
      </c>
      <c r="AY922" s="243" t="s">
        <v>156</v>
      </c>
    </row>
    <row r="923" s="2" customFormat="1" ht="24.15" customHeight="1">
      <c r="A923" s="40"/>
      <c r="B923" s="41"/>
      <c r="C923" s="215" t="s">
        <v>1294</v>
      </c>
      <c r="D923" s="215" t="s">
        <v>158</v>
      </c>
      <c r="E923" s="216" t="s">
        <v>1295</v>
      </c>
      <c r="F923" s="217" t="s">
        <v>1296</v>
      </c>
      <c r="G923" s="218" t="s">
        <v>161</v>
      </c>
      <c r="H923" s="219">
        <v>1080000</v>
      </c>
      <c r="I923" s="220"/>
      <c r="J923" s="221">
        <f>ROUND(I923*H923,2)</f>
        <v>0</v>
      </c>
      <c r="K923" s="217" t="s">
        <v>162</v>
      </c>
      <c r="L923" s="46"/>
      <c r="M923" s="222" t="s">
        <v>28</v>
      </c>
      <c r="N923" s="223" t="s">
        <v>45</v>
      </c>
      <c r="O923" s="86"/>
      <c r="P923" s="224">
        <f>O923*H923</f>
        <v>0</v>
      </c>
      <c r="Q923" s="224">
        <v>0</v>
      </c>
      <c r="R923" s="224">
        <f>Q923*H923</f>
        <v>0</v>
      </c>
      <c r="S923" s="224">
        <v>0</v>
      </c>
      <c r="T923" s="225">
        <f>S923*H923</f>
        <v>0</v>
      </c>
      <c r="U923" s="40"/>
      <c r="V923" s="40"/>
      <c r="W923" s="40"/>
      <c r="X923" s="40"/>
      <c r="Y923" s="40"/>
      <c r="Z923" s="40"/>
      <c r="AA923" s="40"/>
      <c r="AB923" s="40"/>
      <c r="AC923" s="40"/>
      <c r="AD923" s="40"/>
      <c r="AE923" s="40"/>
      <c r="AR923" s="226" t="s">
        <v>163</v>
      </c>
      <c r="AT923" s="226" t="s">
        <v>158</v>
      </c>
      <c r="AU923" s="226" t="s">
        <v>95</v>
      </c>
      <c r="AY923" s="19" t="s">
        <v>156</v>
      </c>
      <c r="BE923" s="227">
        <f>IF(N923="základní",J923,0)</f>
        <v>0</v>
      </c>
      <c r="BF923" s="227">
        <f>IF(N923="snížená",J923,0)</f>
        <v>0</v>
      </c>
      <c r="BG923" s="227">
        <f>IF(N923="zákl. přenesená",J923,0)</f>
        <v>0</v>
      </c>
      <c r="BH923" s="227">
        <f>IF(N923="sníž. přenesená",J923,0)</f>
        <v>0</v>
      </c>
      <c r="BI923" s="227">
        <f>IF(N923="nulová",J923,0)</f>
        <v>0</v>
      </c>
      <c r="BJ923" s="19" t="s">
        <v>81</v>
      </c>
      <c r="BK923" s="227">
        <f>ROUND(I923*H923,2)</f>
        <v>0</v>
      </c>
      <c r="BL923" s="19" t="s">
        <v>163</v>
      </c>
      <c r="BM923" s="226" t="s">
        <v>1297</v>
      </c>
    </row>
    <row r="924" s="2" customFormat="1">
      <c r="A924" s="40"/>
      <c r="B924" s="41"/>
      <c r="C924" s="42"/>
      <c r="D924" s="228" t="s">
        <v>165</v>
      </c>
      <c r="E924" s="42"/>
      <c r="F924" s="229" t="s">
        <v>1298</v>
      </c>
      <c r="G924" s="42"/>
      <c r="H924" s="42"/>
      <c r="I924" s="230"/>
      <c r="J924" s="42"/>
      <c r="K924" s="42"/>
      <c r="L924" s="46"/>
      <c r="M924" s="231"/>
      <c r="N924" s="232"/>
      <c r="O924" s="86"/>
      <c r="P924" s="86"/>
      <c r="Q924" s="86"/>
      <c r="R924" s="86"/>
      <c r="S924" s="86"/>
      <c r="T924" s="87"/>
      <c r="U924" s="40"/>
      <c r="V924" s="40"/>
      <c r="W924" s="40"/>
      <c r="X924" s="40"/>
      <c r="Y924" s="40"/>
      <c r="Z924" s="40"/>
      <c r="AA924" s="40"/>
      <c r="AB924" s="40"/>
      <c r="AC924" s="40"/>
      <c r="AD924" s="40"/>
      <c r="AE924" s="40"/>
      <c r="AT924" s="19" t="s">
        <v>165</v>
      </c>
      <c r="AU924" s="19" t="s">
        <v>95</v>
      </c>
    </row>
    <row r="925" s="13" customFormat="1">
      <c r="A925" s="13"/>
      <c r="B925" s="233"/>
      <c r="C925" s="234"/>
      <c r="D925" s="228" t="s">
        <v>170</v>
      </c>
      <c r="E925" s="235" t="s">
        <v>28</v>
      </c>
      <c r="F925" s="236" t="s">
        <v>1299</v>
      </c>
      <c r="G925" s="234"/>
      <c r="H925" s="237">
        <v>1080000</v>
      </c>
      <c r="I925" s="238"/>
      <c r="J925" s="234"/>
      <c r="K925" s="234"/>
      <c r="L925" s="239"/>
      <c r="M925" s="240"/>
      <c r="N925" s="241"/>
      <c r="O925" s="241"/>
      <c r="P925" s="241"/>
      <c r="Q925" s="241"/>
      <c r="R925" s="241"/>
      <c r="S925" s="241"/>
      <c r="T925" s="242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3" t="s">
        <v>170</v>
      </c>
      <c r="AU925" s="243" t="s">
        <v>95</v>
      </c>
      <c r="AV925" s="13" t="s">
        <v>83</v>
      </c>
      <c r="AW925" s="13" t="s">
        <v>35</v>
      </c>
      <c r="AX925" s="13" t="s">
        <v>81</v>
      </c>
      <c r="AY925" s="243" t="s">
        <v>156</v>
      </c>
    </row>
    <row r="926" s="2" customFormat="1" ht="24.15" customHeight="1">
      <c r="A926" s="40"/>
      <c r="B926" s="41"/>
      <c r="C926" s="215" t="s">
        <v>1300</v>
      </c>
      <c r="D926" s="215" t="s">
        <v>158</v>
      </c>
      <c r="E926" s="216" t="s">
        <v>1301</v>
      </c>
      <c r="F926" s="217" t="s">
        <v>1302</v>
      </c>
      <c r="G926" s="218" t="s">
        <v>161</v>
      </c>
      <c r="H926" s="219">
        <v>3000</v>
      </c>
      <c r="I926" s="220"/>
      <c r="J926" s="221">
        <f>ROUND(I926*H926,2)</f>
        <v>0</v>
      </c>
      <c r="K926" s="217" t="s">
        <v>162</v>
      </c>
      <c r="L926" s="46"/>
      <c r="M926" s="222" t="s">
        <v>28</v>
      </c>
      <c r="N926" s="223" t="s">
        <v>45</v>
      </c>
      <c r="O926" s="86"/>
      <c r="P926" s="224">
        <f>O926*H926</f>
        <v>0</v>
      </c>
      <c r="Q926" s="224">
        <v>0</v>
      </c>
      <c r="R926" s="224">
        <f>Q926*H926</f>
        <v>0</v>
      </c>
      <c r="S926" s="224">
        <v>0</v>
      </c>
      <c r="T926" s="225">
        <f>S926*H926</f>
        <v>0</v>
      </c>
      <c r="U926" s="40"/>
      <c r="V926" s="40"/>
      <c r="W926" s="40"/>
      <c r="X926" s="40"/>
      <c r="Y926" s="40"/>
      <c r="Z926" s="40"/>
      <c r="AA926" s="40"/>
      <c r="AB926" s="40"/>
      <c r="AC926" s="40"/>
      <c r="AD926" s="40"/>
      <c r="AE926" s="40"/>
      <c r="AR926" s="226" t="s">
        <v>163</v>
      </c>
      <c r="AT926" s="226" t="s">
        <v>158</v>
      </c>
      <c r="AU926" s="226" t="s">
        <v>95</v>
      </c>
      <c r="AY926" s="19" t="s">
        <v>156</v>
      </c>
      <c r="BE926" s="227">
        <f>IF(N926="základní",J926,0)</f>
        <v>0</v>
      </c>
      <c r="BF926" s="227">
        <f>IF(N926="snížená",J926,0)</f>
        <v>0</v>
      </c>
      <c r="BG926" s="227">
        <f>IF(N926="zákl. přenesená",J926,0)</f>
        <v>0</v>
      </c>
      <c r="BH926" s="227">
        <f>IF(N926="sníž. přenesená",J926,0)</f>
        <v>0</v>
      </c>
      <c r="BI926" s="227">
        <f>IF(N926="nulová",J926,0)</f>
        <v>0</v>
      </c>
      <c r="BJ926" s="19" t="s">
        <v>81</v>
      </c>
      <c r="BK926" s="227">
        <f>ROUND(I926*H926,2)</f>
        <v>0</v>
      </c>
      <c r="BL926" s="19" t="s">
        <v>163</v>
      </c>
      <c r="BM926" s="226" t="s">
        <v>1303</v>
      </c>
    </row>
    <row r="927" s="2" customFormat="1">
      <c r="A927" s="40"/>
      <c r="B927" s="41"/>
      <c r="C927" s="42"/>
      <c r="D927" s="228" t="s">
        <v>165</v>
      </c>
      <c r="E927" s="42"/>
      <c r="F927" s="229" t="s">
        <v>1304</v>
      </c>
      <c r="G927" s="42"/>
      <c r="H927" s="42"/>
      <c r="I927" s="230"/>
      <c r="J927" s="42"/>
      <c r="K927" s="42"/>
      <c r="L927" s="46"/>
      <c r="M927" s="231"/>
      <c r="N927" s="232"/>
      <c r="O927" s="86"/>
      <c r="P927" s="86"/>
      <c r="Q927" s="86"/>
      <c r="R927" s="86"/>
      <c r="S927" s="86"/>
      <c r="T927" s="87"/>
      <c r="U927" s="40"/>
      <c r="V927" s="40"/>
      <c r="W927" s="40"/>
      <c r="X927" s="40"/>
      <c r="Y927" s="40"/>
      <c r="Z927" s="40"/>
      <c r="AA927" s="40"/>
      <c r="AB927" s="40"/>
      <c r="AC927" s="40"/>
      <c r="AD927" s="40"/>
      <c r="AE927" s="40"/>
      <c r="AT927" s="19" t="s">
        <v>165</v>
      </c>
      <c r="AU927" s="19" t="s">
        <v>95</v>
      </c>
    </row>
    <row r="928" s="13" customFormat="1">
      <c r="A928" s="13"/>
      <c r="B928" s="233"/>
      <c r="C928" s="234"/>
      <c r="D928" s="228" t="s">
        <v>170</v>
      </c>
      <c r="E928" s="235" t="s">
        <v>28</v>
      </c>
      <c r="F928" s="236" t="s">
        <v>1293</v>
      </c>
      <c r="G928" s="234"/>
      <c r="H928" s="237">
        <v>3000</v>
      </c>
      <c r="I928" s="238"/>
      <c r="J928" s="234"/>
      <c r="K928" s="234"/>
      <c r="L928" s="239"/>
      <c r="M928" s="240"/>
      <c r="N928" s="241"/>
      <c r="O928" s="241"/>
      <c r="P928" s="241"/>
      <c r="Q928" s="241"/>
      <c r="R928" s="241"/>
      <c r="S928" s="241"/>
      <c r="T928" s="242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T928" s="243" t="s">
        <v>170</v>
      </c>
      <c r="AU928" s="243" t="s">
        <v>95</v>
      </c>
      <c r="AV928" s="13" t="s">
        <v>83</v>
      </c>
      <c r="AW928" s="13" t="s">
        <v>35</v>
      </c>
      <c r="AX928" s="13" t="s">
        <v>81</v>
      </c>
      <c r="AY928" s="243" t="s">
        <v>156</v>
      </c>
    </row>
    <row r="929" s="2" customFormat="1" ht="14.4" customHeight="1">
      <c r="A929" s="40"/>
      <c r="B929" s="41"/>
      <c r="C929" s="215" t="s">
        <v>1305</v>
      </c>
      <c r="D929" s="215" t="s">
        <v>158</v>
      </c>
      <c r="E929" s="216" t="s">
        <v>1306</v>
      </c>
      <c r="F929" s="217" t="s">
        <v>1307</v>
      </c>
      <c r="G929" s="218" t="s">
        <v>161</v>
      </c>
      <c r="H929" s="219">
        <v>3000</v>
      </c>
      <c r="I929" s="220"/>
      <c r="J929" s="221">
        <f>ROUND(I929*H929,2)</f>
        <v>0</v>
      </c>
      <c r="K929" s="217" t="s">
        <v>162</v>
      </c>
      <c r="L929" s="46"/>
      <c r="M929" s="222" t="s">
        <v>28</v>
      </c>
      <c r="N929" s="223" t="s">
        <v>45</v>
      </c>
      <c r="O929" s="86"/>
      <c r="P929" s="224">
        <f>O929*H929</f>
        <v>0</v>
      </c>
      <c r="Q929" s="224">
        <v>0</v>
      </c>
      <c r="R929" s="224">
        <f>Q929*H929</f>
        <v>0</v>
      </c>
      <c r="S929" s="224">
        <v>0</v>
      </c>
      <c r="T929" s="225">
        <f>S929*H929</f>
        <v>0</v>
      </c>
      <c r="U929" s="40"/>
      <c r="V929" s="40"/>
      <c r="W929" s="40"/>
      <c r="X929" s="40"/>
      <c r="Y929" s="40"/>
      <c r="Z929" s="40"/>
      <c r="AA929" s="40"/>
      <c r="AB929" s="40"/>
      <c r="AC929" s="40"/>
      <c r="AD929" s="40"/>
      <c r="AE929" s="40"/>
      <c r="AR929" s="226" t="s">
        <v>163</v>
      </c>
      <c r="AT929" s="226" t="s">
        <v>158</v>
      </c>
      <c r="AU929" s="226" t="s">
        <v>95</v>
      </c>
      <c r="AY929" s="19" t="s">
        <v>156</v>
      </c>
      <c r="BE929" s="227">
        <f>IF(N929="základní",J929,0)</f>
        <v>0</v>
      </c>
      <c r="BF929" s="227">
        <f>IF(N929="snížená",J929,0)</f>
        <v>0</v>
      </c>
      <c r="BG929" s="227">
        <f>IF(N929="zákl. přenesená",J929,0)</f>
        <v>0</v>
      </c>
      <c r="BH929" s="227">
        <f>IF(N929="sníž. přenesená",J929,0)</f>
        <v>0</v>
      </c>
      <c r="BI929" s="227">
        <f>IF(N929="nulová",J929,0)</f>
        <v>0</v>
      </c>
      <c r="BJ929" s="19" t="s">
        <v>81</v>
      </c>
      <c r="BK929" s="227">
        <f>ROUND(I929*H929,2)</f>
        <v>0</v>
      </c>
      <c r="BL929" s="19" t="s">
        <v>163</v>
      </c>
      <c r="BM929" s="226" t="s">
        <v>1308</v>
      </c>
    </row>
    <row r="930" s="2" customFormat="1">
      <c r="A930" s="40"/>
      <c r="B930" s="41"/>
      <c r="C930" s="42"/>
      <c r="D930" s="228" t="s">
        <v>165</v>
      </c>
      <c r="E930" s="42"/>
      <c r="F930" s="229" t="s">
        <v>1309</v>
      </c>
      <c r="G930" s="42"/>
      <c r="H930" s="42"/>
      <c r="I930" s="230"/>
      <c r="J930" s="42"/>
      <c r="K930" s="42"/>
      <c r="L930" s="46"/>
      <c r="M930" s="231"/>
      <c r="N930" s="232"/>
      <c r="O930" s="86"/>
      <c r="P930" s="86"/>
      <c r="Q930" s="86"/>
      <c r="R930" s="86"/>
      <c r="S930" s="86"/>
      <c r="T930" s="87"/>
      <c r="U930" s="40"/>
      <c r="V930" s="40"/>
      <c r="W930" s="40"/>
      <c r="X930" s="40"/>
      <c r="Y930" s="40"/>
      <c r="Z930" s="40"/>
      <c r="AA930" s="40"/>
      <c r="AB930" s="40"/>
      <c r="AC930" s="40"/>
      <c r="AD930" s="40"/>
      <c r="AE930" s="40"/>
      <c r="AT930" s="19" t="s">
        <v>165</v>
      </c>
      <c r="AU930" s="19" t="s">
        <v>95</v>
      </c>
    </row>
    <row r="931" s="13" customFormat="1">
      <c r="A931" s="13"/>
      <c r="B931" s="233"/>
      <c r="C931" s="234"/>
      <c r="D931" s="228" t="s">
        <v>170</v>
      </c>
      <c r="E931" s="235" t="s">
        <v>28</v>
      </c>
      <c r="F931" s="236" t="s">
        <v>1293</v>
      </c>
      <c r="G931" s="234"/>
      <c r="H931" s="237">
        <v>3000</v>
      </c>
      <c r="I931" s="238"/>
      <c r="J931" s="234"/>
      <c r="K931" s="234"/>
      <c r="L931" s="239"/>
      <c r="M931" s="240"/>
      <c r="N931" s="241"/>
      <c r="O931" s="241"/>
      <c r="P931" s="241"/>
      <c r="Q931" s="241"/>
      <c r="R931" s="241"/>
      <c r="S931" s="241"/>
      <c r="T931" s="242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3" t="s">
        <v>170</v>
      </c>
      <c r="AU931" s="243" t="s">
        <v>95</v>
      </c>
      <c r="AV931" s="13" t="s">
        <v>83</v>
      </c>
      <c r="AW931" s="13" t="s">
        <v>35</v>
      </c>
      <c r="AX931" s="13" t="s">
        <v>81</v>
      </c>
      <c r="AY931" s="243" t="s">
        <v>156</v>
      </c>
    </row>
    <row r="932" s="2" customFormat="1" ht="14.4" customHeight="1">
      <c r="A932" s="40"/>
      <c r="B932" s="41"/>
      <c r="C932" s="215" t="s">
        <v>1310</v>
      </c>
      <c r="D932" s="215" t="s">
        <v>158</v>
      </c>
      <c r="E932" s="216" t="s">
        <v>1311</v>
      </c>
      <c r="F932" s="217" t="s">
        <v>1312</v>
      </c>
      <c r="G932" s="218" t="s">
        <v>161</v>
      </c>
      <c r="H932" s="219">
        <v>1080000</v>
      </c>
      <c r="I932" s="220"/>
      <c r="J932" s="221">
        <f>ROUND(I932*H932,2)</f>
        <v>0</v>
      </c>
      <c r="K932" s="217" t="s">
        <v>162</v>
      </c>
      <c r="L932" s="46"/>
      <c r="M932" s="222" t="s">
        <v>28</v>
      </c>
      <c r="N932" s="223" t="s">
        <v>45</v>
      </c>
      <c r="O932" s="86"/>
      <c r="P932" s="224">
        <f>O932*H932</f>
        <v>0</v>
      </c>
      <c r="Q932" s="224">
        <v>0</v>
      </c>
      <c r="R932" s="224">
        <f>Q932*H932</f>
        <v>0</v>
      </c>
      <c r="S932" s="224">
        <v>0</v>
      </c>
      <c r="T932" s="225">
        <f>S932*H932</f>
        <v>0</v>
      </c>
      <c r="U932" s="40"/>
      <c r="V932" s="40"/>
      <c r="W932" s="40"/>
      <c r="X932" s="40"/>
      <c r="Y932" s="40"/>
      <c r="Z932" s="40"/>
      <c r="AA932" s="40"/>
      <c r="AB932" s="40"/>
      <c r="AC932" s="40"/>
      <c r="AD932" s="40"/>
      <c r="AE932" s="40"/>
      <c r="AR932" s="226" t="s">
        <v>163</v>
      </c>
      <c r="AT932" s="226" t="s">
        <v>158</v>
      </c>
      <c r="AU932" s="226" t="s">
        <v>95</v>
      </c>
      <c r="AY932" s="19" t="s">
        <v>156</v>
      </c>
      <c r="BE932" s="227">
        <f>IF(N932="základní",J932,0)</f>
        <v>0</v>
      </c>
      <c r="BF932" s="227">
        <f>IF(N932="snížená",J932,0)</f>
        <v>0</v>
      </c>
      <c r="BG932" s="227">
        <f>IF(N932="zákl. přenesená",J932,0)</f>
        <v>0</v>
      </c>
      <c r="BH932" s="227">
        <f>IF(N932="sníž. přenesená",J932,0)</f>
        <v>0</v>
      </c>
      <c r="BI932" s="227">
        <f>IF(N932="nulová",J932,0)</f>
        <v>0</v>
      </c>
      <c r="BJ932" s="19" t="s">
        <v>81</v>
      </c>
      <c r="BK932" s="227">
        <f>ROUND(I932*H932,2)</f>
        <v>0</v>
      </c>
      <c r="BL932" s="19" t="s">
        <v>163</v>
      </c>
      <c r="BM932" s="226" t="s">
        <v>1313</v>
      </c>
    </row>
    <row r="933" s="2" customFormat="1">
      <c r="A933" s="40"/>
      <c r="B933" s="41"/>
      <c r="C933" s="42"/>
      <c r="D933" s="228" t="s">
        <v>165</v>
      </c>
      <c r="E933" s="42"/>
      <c r="F933" s="229" t="s">
        <v>1314</v>
      </c>
      <c r="G933" s="42"/>
      <c r="H933" s="42"/>
      <c r="I933" s="230"/>
      <c r="J933" s="42"/>
      <c r="K933" s="42"/>
      <c r="L933" s="46"/>
      <c r="M933" s="231"/>
      <c r="N933" s="232"/>
      <c r="O933" s="86"/>
      <c r="P933" s="86"/>
      <c r="Q933" s="86"/>
      <c r="R933" s="86"/>
      <c r="S933" s="86"/>
      <c r="T933" s="87"/>
      <c r="U933" s="40"/>
      <c r="V933" s="40"/>
      <c r="W933" s="40"/>
      <c r="X933" s="40"/>
      <c r="Y933" s="40"/>
      <c r="Z933" s="40"/>
      <c r="AA933" s="40"/>
      <c r="AB933" s="40"/>
      <c r="AC933" s="40"/>
      <c r="AD933" s="40"/>
      <c r="AE933" s="40"/>
      <c r="AT933" s="19" t="s">
        <v>165</v>
      </c>
      <c r="AU933" s="19" t="s">
        <v>95</v>
      </c>
    </row>
    <row r="934" s="13" customFormat="1">
      <c r="A934" s="13"/>
      <c r="B934" s="233"/>
      <c r="C934" s="234"/>
      <c r="D934" s="228" t="s">
        <v>170</v>
      </c>
      <c r="E934" s="235" t="s">
        <v>28</v>
      </c>
      <c r="F934" s="236" t="s">
        <v>1299</v>
      </c>
      <c r="G934" s="234"/>
      <c r="H934" s="237">
        <v>1080000</v>
      </c>
      <c r="I934" s="238"/>
      <c r="J934" s="234"/>
      <c r="K934" s="234"/>
      <c r="L934" s="239"/>
      <c r="M934" s="240"/>
      <c r="N934" s="241"/>
      <c r="O934" s="241"/>
      <c r="P934" s="241"/>
      <c r="Q934" s="241"/>
      <c r="R934" s="241"/>
      <c r="S934" s="241"/>
      <c r="T934" s="242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43" t="s">
        <v>170</v>
      </c>
      <c r="AU934" s="243" t="s">
        <v>95</v>
      </c>
      <c r="AV934" s="13" t="s">
        <v>83</v>
      </c>
      <c r="AW934" s="13" t="s">
        <v>35</v>
      </c>
      <c r="AX934" s="13" t="s">
        <v>81</v>
      </c>
      <c r="AY934" s="243" t="s">
        <v>156</v>
      </c>
    </row>
    <row r="935" s="2" customFormat="1" ht="14.4" customHeight="1">
      <c r="A935" s="40"/>
      <c r="B935" s="41"/>
      <c r="C935" s="215" t="s">
        <v>1315</v>
      </c>
      <c r="D935" s="215" t="s">
        <v>158</v>
      </c>
      <c r="E935" s="216" t="s">
        <v>1316</v>
      </c>
      <c r="F935" s="217" t="s">
        <v>1317</v>
      </c>
      <c r="G935" s="218" t="s">
        <v>161</v>
      </c>
      <c r="H935" s="219">
        <v>3000</v>
      </c>
      <c r="I935" s="220"/>
      <c r="J935" s="221">
        <f>ROUND(I935*H935,2)</f>
        <v>0</v>
      </c>
      <c r="K935" s="217" t="s">
        <v>162</v>
      </c>
      <c r="L935" s="46"/>
      <c r="M935" s="222" t="s">
        <v>28</v>
      </c>
      <c r="N935" s="223" t="s">
        <v>45</v>
      </c>
      <c r="O935" s="86"/>
      <c r="P935" s="224">
        <f>O935*H935</f>
        <v>0</v>
      </c>
      <c r="Q935" s="224">
        <v>0</v>
      </c>
      <c r="R935" s="224">
        <f>Q935*H935</f>
        <v>0</v>
      </c>
      <c r="S935" s="224">
        <v>0</v>
      </c>
      <c r="T935" s="225">
        <f>S935*H935</f>
        <v>0</v>
      </c>
      <c r="U935" s="40"/>
      <c r="V935" s="40"/>
      <c r="W935" s="40"/>
      <c r="X935" s="40"/>
      <c r="Y935" s="40"/>
      <c r="Z935" s="40"/>
      <c r="AA935" s="40"/>
      <c r="AB935" s="40"/>
      <c r="AC935" s="40"/>
      <c r="AD935" s="40"/>
      <c r="AE935" s="40"/>
      <c r="AR935" s="226" t="s">
        <v>163</v>
      </c>
      <c r="AT935" s="226" t="s">
        <v>158</v>
      </c>
      <c r="AU935" s="226" t="s">
        <v>95</v>
      </c>
      <c r="AY935" s="19" t="s">
        <v>156</v>
      </c>
      <c r="BE935" s="227">
        <f>IF(N935="základní",J935,0)</f>
        <v>0</v>
      </c>
      <c r="BF935" s="227">
        <f>IF(N935="snížená",J935,0)</f>
        <v>0</v>
      </c>
      <c r="BG935" s="227">
        <f>IF(N935="zákl. přenesená",J935,0)</f>
        <v>0</v>
      </c>
      <c r="BH935" s="227">
        <f>IF(N935="sníž. přenesená",J935,0)</f>
        <v>0</v>
      </c>
      <c r="BI935" s="227">
        <f>IF(N935="nulová",J935,0)</f>
        <v>0</v>
      </c>
      <c r="BJ935" s="19" t="s">
        <v>81</v>
      </c>
      <c r="BK935" s="227">
        <f>ROUND(I935*H935,2)</f>
        <v>0</v>
      </c>
      <c r="BL935" s="19" t="s">
        <v>163</v>
      </c>
      <c r="BM935" s="226" t="s">
        <v>1318</v>
      </c>
    </row>
    <row r="936" s="2" customFormat="1">
      <c r="A936" s="40"/>
      <c r="B936" s="41"/>
      <c r="C936" s="42"/>
      <c r="D936" s="228" t="s">
        <v>165</v>
      </c>
      <c r="E936" s="42"/>
      <c r="F936" s="229" t="s">
        <v>1319</v>
      </c>
      <c r="G936" s="42"/>
      <c r="H936" s="42"/>
      <c r="I936" s="230"/>
      <c r="J936" s="42"/>
      <c r="K936" s="42"/>
      <c r="L936" s="46"/>
      <c r="M936" s="231"/>
      <c r="N936" s="232"/>
      <c r="O936" s="86"/>
      <c r="P936" s="86"/>
      <c r="Q936" s="86"/>
      <c r="R936" s="86"/>
      <c r="S936" s="86"/>
      <c r="T936" s="87"/>
      <c r="U936" s="40"/>
      <c r="V936" s="40"/>
      <c r="W936" s="40"/>
      <c r="X936" s="40"/>
      <c r="Y936" s="40"/>
      <c r="Z936" s="40"/>
      <c r="AA936" s="40"/>
      <c r="AB936" s="40"/>
      <c r="AC936" s="40"/>
      <c r="AD936" s="40"/>
      <c r="AE936" s="40"/>
      <c r="AT936" s="19" t="s">
        <v>165</v>
      </c>
      <c r="AU936" s="19" t="s">
        <v>95</v>
      </c>
    </row>
    <row r="937" s="13" customFormat="1">
      <c r="A937" s="13"/>
      <c r="B937" s="233"/>
      <c r="C937" s="234"/>
      <c r="D937" s="228" t="s">
        <v>170</v>
      </c>
      <c r="E937" s="235" t="s">
        <v>28</v>
      </c>
      <c r="F937" s="236" t="s">
        <v>1293</v>
      </c>
      <c r="G937" s="234"/>
      <c r="H937" s="237">
        <v>3000</v>
      </c>
      <c r="I937" s="238"/>
      <c r="J937" s="234"/>
      <c r="K937" s="234"/>
      <c r="L937" s="239"/>
      <c r="M937" s="240"/>
      <c r="N937" s="241"/>
      <c r="O937" s="241"/>
      <c r="P937" s="241"/>
      <c r="Q937" s="241"/>
      <c r="R937" s="241"/>
      <c r="S937" s="241"/>
      <c r="T937" s="242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3" t="s">
        <v>170</v>
      </c>
      <c r="AU937" s="243" t="s">
        <v>95</v>
      </c>
      <c r="AV937" s="13" t="s">
        <v>83</v>
      </c>
      <c r="AW937" s="13" t="s">
        <v>35</v>
      </c>
      <c r="AX937" s="13" t="s">
        <v>81</v>
      </c>
      <c r="AY937" s="243" t="s">
        <v>156</v>
      </c>
    </row>
    <row r="938" s="2" customFormat="1" ht="24.15" customHeight="1">
      <c r="A938" s="40"/>
      <c r="B938" s="41"/>
      <c r="C938" s="215" t="s">
        <v>1320</v>
      </c>
      <c r="D938" s="215" t="s">
        <v>158</v>
      </c>
      <c r="E938" s="216" t="s">
        <v>1321</v>
      </c>
      <c r="F938" s="217" t="s">
        <v>1322</v>
      </c>
      <c r="G938" s="218" t="s">
        <v>161</v>
      </c>
      <c r="H938" s="219">
        <v>911</v>
      </c>
      <c r="I938" s="220"/>
      <c r="J938" s="221">
        <f>ROUND(I938*H938,2)</f>
        <v>0</v>
      </c>
      <c r="K938" s="217" t="s">
        <v>162</v>
      </c>
      <c r="L938" s="46"/>
      <c r="M938" s="222" t="s">
        <v>28</v>
      </c>
      <c r="N938" s="223" t="s">
        <v>45</v>
      </c>
      <c r="O938" s="86"/>
      <c r="P938" s="224">
        <f>O938*H938</f>
        <v>0</v>
      </c>
      <c r="Q938" s="224">
        <v>0.00012999999999999999</v>
      </c>
      <c r="R938" s="224">
        <f>Q938*H938</f>
        <v>0.11842999999999999</v>
      </c>
      <c r="S938" s="224">
        <v>0</v>
      </c>
      <c r="T938" s="225">
        <f>S938*H938</f>
        <v>0</v>
      </c>
      <c r="U938" s="40"/>
      <c r="V938" s="40"/>
      <c r="W938" s="40"/>
      <c r="X938" s="40"/>
      <c r="Y938" s="40"/>
      <c r="Z938" s="40"/>
      <c r="AA938" s="40"/>
      <c r="AB938" s="40"/>
      <c r="AC938" s="40"/>
      <c r="AD938" s="40"/>
      <c r="AE938" s="40"/>
      <c r="AR938" s="226" t="s">
        <v>163</v>
      </c>
      <c r="AT938" s="226" t="s">
        <v>158</v>
      </c>
      <c r="AU938" s="226" t="s">
        <v>95</v>
      </c>
      <c r="AY938" s="19" t="s">
        <v>156</v>
      </c>
      <c r="BE938" s="227">
        <f>IF(N938="základní",J938,0)</f>
        <v>0</v>
      </c>
      <c r="BF938" s="227">
        <f>IF(N938="snížená",J938,0)</f>
        <v>0</v>
      </c>
      <c r="BG938" s="227">
        <f>IF(N938="zákl. přenesená",J938,0)</f>
        <v>0</v>
      </c>
      <c r="BH938" s="227">
        <f>IF(N938="sníž. přenesená",J938,0)</f>
        <v>0</v>
      </c>
      <c r="BI938" s="227">
        <f>IF(N938="nulová",J938,0)</f>
        <v>0</v>
      </c>
      <c r="BJ938" s="19" t="s">
        <v>81</v>
      </c>
      <c r="BK938" s="227">
        <f>ROUND(I938*H938,2)</f>
        <v>0</v>
      </c>
      <c r="BL938" s="19" t="s">
        <v>163</v>
      </c>
      <c r="BM938" s="226" t="s">
        <v>1323</v>
      </c>
    </row>
    <row r="939" s="2" customFormat="1">
      <c r="A939" s="40"/>
      <c r="B939" s="41"/>
      <c r="C939" s="42"/>
      <c r="D939" s="228" t="s">
        <v>165</v>
      </c>
      <c r="E939" s="42"/>
      <c r="F939" s="229" t="s">
        <v>1324</v>
      </c>
      <c r="G939" s="42"/>
      <c r="H939" s="42"/>
      <c r="I939" s="230"/>
      <c r="J939" s="42"/>
      <c r="K939" s="42"/>
      <c r="L939" s="46"/>
      <c r="M939" s="231"/>
      <c r="N939" s="232"/>
      <c r="O939" s="86"/>
      <c r="P939" s="86"/>
      <c r="Q939" s="86"/>
      <c r="R939" s="86"/>
      <c r="S939" s="86"/>
      <c r="T939" s="87"/>
      <c r="U939" s="40"/>
      <c r="V939" s="40"/>
      <c r="W939" s="40"/>
      <c r="X939" s="40"/>
      <c r="Y939" s="40"/>
      <c r="Z939" s="40"/>
      <c r="AA939" s="40"/>
      <c r="AB939" s="40"/>
      <c r="AC939" s="40"/>
      <c r="AD939" s="40"/>
      <c r="AE939" s="40"/>
      <c r="AT939" s="19" t="s">
        <v>165</v>
      </c>
      <c r="AU939" s="19" t="s">
        <v>95</v>
      </c>
    </row>
    <row r="940" s="13" customFormat="1">
      <c r="A940" s="13"/>
      <c r="B940" s="233"/>
      <c r="C940" s="234"/>
      <c r="D940" s="228" t="s">
        <v>170</v>
      </c>
      <c r="E940" s="235" t="s">
        <v>28</v>
      </c>
      <c r="F940" s="236" t="s">
        <v>1325</v>
      </c>
      <c r="G940" s="234"/>
      <c r="H940" s="237">
        <v>911</v>
      </c>
      <c r="I940" s="238"/>
      <c r="J940" s="234"/>
      <c r="K940" s="234"/>
      <c r="L940" s="239"/>
      <c r="M940" s="240"/>
      <c r="N940" s="241"/>
      <c r="O940" s="241"/>
      <c r="P940" s="241"/>
      <c r="Q940" s="241"/>
      <c r="R940" s="241"/>
      <c r="S940" s="241"/>
      <c r="T940" s="242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43" t="s">
        <v>170</v>
      </c>
      <c r="AU940" s="243" t="s">
        <v>95</v>
      </c>
      <c r="AV940" s="13" t="s">
        <v>83</v>
      </c>
      <c r="AW940" s="13" t="s">
        <v>35</v>
      </c>
      <c r="AX940" s="13" t="s">
        <v>74</v>
      </c>
      <c r="AY940" s="243" t="s">
        <v>156</v>
      </c>
    </row>
    <row r="941" s="16" customFormat="1">
      <c r="A941" s="16"/>
      <c r="B941" s="275"/>
      <c r="C941" s="276"/>
      <c r="D941" s="228" t="s">
        <v>170</v>
      </c>
      <c r="E941" s="277" t="s">
        <v>28</v>
      </c>
      <c r="F941" s="278" t="s">
        <v>678</v>
      </c>
      <c r="G941" s="276"/>
      <c r="H941" s="279">
        <v>911</v>
      </c>
      <c r="I941" s="280"/>
      <c r="J941" s="276"/>
      <c r="K941" s="276"/>
      <c r="L941" s="281"/>
      <c r="M941" s="282"/>
      <c r="N941" s="283"/>
      <c r="O941" s="283"/>
      <c r="P941" s="283"/>
      <c r="Q941" s="283"/>
      <c r="R941" s="283"/>
      <c r="S941" s="283"/>
      <c r="T941" s="284"/>
      <c r="U941" s="16"/>
      <c r="V941" s="16"/>
      <c r="W941" s="16"/>
      <c r="X941" s="16"/>
      <c r="Y941" s="16"/>
      <c r="Z941" s="16"/>
      <c r="AA941" s="16"/>
      <c r="AB941" s="16"/>
      <c r="AC941" s="16"/>
      <c r="AD941" s="16"/>
      <c r="AE941" s="16"/>
      <c r="AT941" s="285" t="s">
        <v>170</v>
      </c>
      <c r="AU941" s="285" t="s">
        <v>95</v>
      </c>
      <c r="AV941" s="16" t="s">
        <v>95</v>
      </c>
      <c r="AW941" s="16" t="s">
        <v>35</v>
      </c>
      <c r="AX941" s="16" t="s">
        <v>81</v>
      </c>
      <c r="AY941" s="285" t="s">
        <v>156</v>
      </c>
    </row>
    <row r="942" s="2" customFormat="1" ht="24.15" customHeight="1">
      <c r="A942" s="40"/>
      <c r="B942" s="41"/>
      <c r="C942" s="215" t="s">
        <v>1326</v>
      </c>
      <c r="D942" s="215" t="s">
        <v>158</v>
      </c>
      <c r="E942" s="216" t="s">
        <v>1327</v>
      </c>
      <c r="F942" s="217" t="s">
        <v>1328</v>
      </c>
      <c r="G942" s="218" t="s">
        <v>161</v>
      </c>
      <c r="H942" s="219">
        <v>2652</v>
      </c>
      <c r="I942" s="220"/>
      <c r="J942" s="221">
        <f>ROUND(I942*H942,2)</f>
        <v>0</v>
      </c>
      <c r="K942" s="217" t="s">
        <v>162</v>
      </c>
      <c r="L942" s="46"/>
      <c r="M942" s="222" t="s">
        <v>28</v>
      </c>
      <c r="N942" s="223" t="s">
        <v>45</v>
      </c>
      <c r="O942" s="86"/>
      <c r="P942" s="224">
        <f>O942*H942</f>
        <v>0</v>
      </c>
      <c r="Q942" s="224">
        <v>0.00021000000000000001</v>
      </c>
      <c r="R942" s="224">
        <f>Q942*H942</f>
        <v>0.55691999999999997</v>
      </c>
      <c r="S942" s="224">
        <v>0</v>
      </c>
      <c r="T942" s="225">
        <f>S942*H942</f>
        <v>0</v>
      </c>
      <c r="U942" s="40"/>
      <c r="V942" s="40"/>
      <c r="W942" s="40"/>
      <c r="X942" s="40"/>
      <c r="Y942" s="40"/>
      <c r="Z942" s="40"/>
      <c r="AA942" s="40"/>
      <c r="AB942" s="40"/>
      <c r="AC942" s="40"/>
      <c r="AD942" s="40"/>
      <c r="AE942" s="40"/>
      <c r="AR942" s="226" t="s">
        <v>163</v>
      </c>
      <c r="AT942" s="226" t="s">
        <v>158</v>
      </c>
      <c r="AU942" s="226" t="s">
        <v>95</v>
      </c>
      <c r="AY942" s="19" t="s">
        <v>156</v>
      </c>
      <c r="BE942" s="227">
        <f>IF(N942="základní",J942,0)</f>
        <v>0</v>
      </c>
      <c r="BF942" s="227">
        <f>IF(N942="snížená",J942,0)</f>
        <v>0</v>
      </c>
      <c r="BG942" s="227">
        <f>IF(N942="zákl. přenesená",J942,0)</f>
        <v>0</v>
      </c>
      <c r="BH942" s="227">
        <f>IF(N942="sníž. přenesená",J942,0)</f>
        <v>0</v>
      </c>
      <c r="BI942" s="227">
        <f>IF(N942="nulová",J942,0)</f>
        <v>0</v>
      </c>
      <c r="BJ942" s="19" t="s">
        <v>81</v>
      </c>
      <c r="BK942" s="227">
        <f>ROUND(I942*H942,2)</f>
        <v>0</v>
      </c>
      <c r="BL942" s="19" t="s">
        <v>163</v>
      </c>
      <c r="BM942" s="226" t="s">
        <v>1329</v>
      </c>
    </row>
    <row r="943" s="2" customFormat="1">
      <c r="A943" s="40"/>
      <c r="B943" s="41"/>
      <c r="C943" s="42"/>
      <c r="D943" s="228" t="s">
        <v>165</v>
      </c>
      <c r="E943" s="42"/>
      <c r="F943" s="229" t="s">
        <v>1330</v>
      </c>
      <c r="G943" s="42"/>
      <c r="H943" s="42"/>
      <c r="I943" s="230"/>
      <c r="J943" s="42"/>
      <c r="K943" s="42"/>
      <c r="L943" s="46"/>
      <c r="M943" s="231"/>
      <c r="N943" s="232"/>
      <c r="O943" s="86"/>
      <c r="P943" s="86"/>
      <c r="Q943" s="86"/>
      <c r="R943" s="86"/>
      <c r="S943" s="86"/>
      <c r="T943" s="87"/>
      <c r="U943" s="40"/>
      <c r="V943" s="40"/>
      <c r="W943" s="40"/>
      <c r="X943" s="40"/>
      <c r="Y943" s="40"/>
      <c r="Z943" s="40"/>
      <c r="AA943" s="40"/>
      <c r="AB943" s="40"/>
      <c r="AC943" s="40"/>
      <c r="AD943" s="40"/>
      <c r="AE943" s="40"/>
      <c r="AT943" s="19" t="s">
        <v>165</v>
      </c>
      <c r="AU943" s="19" t="s">
        <v>95</v>
      </c>
    </row>
    <row r="944" s="13" customFormat="1">
      <c r="A944" s="13"/>
      <c r="B944" s="233"/>
      <c r="C944" s="234"/>
      <c r="D944" s="228" t="s">
        <v>170</v>
      </c>
      <c r="E944" s="235" t="s">
        <v>28</v>
      </c>
      <c r="F944" s="236" t="s">
        <v>1331</v>
      </c>
      <c r="G944" s="234"/>
      <c r="H944" s="237">
        <v>2139</v>
      </c>
      <c r="I944" s="238"/>
      <c r="J944" s="234"/>
      <c r="K944" s="234"/>
      <c r="L944" s="239"/>
      <c r="M944" s="240"/>
      <c r="N944" s="241"/>
      <c r="O944" s="241"/>
      <c r="P944" s="241"/>
      <c r="Q944" s="241"/>
      <c r="R944" s="241"/>
      <c r="S944" s="241"/>
      <c r="T944" s="242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3" t="s">
        <v>170</v>
      </c>
      <c r="AU944" s="243" t="s">
        <v>95</v>
      </c>
      <c r="AV944" s="13" t="s">
        <v>83</v>
      </c>
      <c r="AW944" s="13" t="s">
        <v>35</v>
      </c>
      <c r="AX944" s="13" t="s">
        <v>74</v>
      </c>
      <c r="AY944" s="243" t="s">
        <v>156</v>
      </c>
    </row>
    <row r="945" s="16" customFormat="1">
      <c r="A945" s="16"/>
      <c r="B945" s="275"/>
      <c r="C945" s="276"/>
      <c r="D945" s="228" t="s">
        <v>170</v>
      </c>
      <c r="E945" s="277" t="s">
        <v>28</v>
      </c>
      <c r="F945" s="278" t="s">
        <v>678</v>
      </c>
      <c r="G945" s="276"/>
      <c r="H945" s="279">
        <v>2139</v>
      </c>
      <c r="I945" s="280"/>
      <c r="J945" s="276"/>
      <c r="K945" s="276"/>
      <c r="L945" s="281"/>
      <c r="M945" s="282"/>
      <c r="N945" s="283"/>
      <c r="O945" s="283"/>
      <c r="P945" s="283"/>
      <c r="Q945" s="283"/>
      <c r="R945" s="283"/>
      <c r="S945" s="283"/>
      <c r="T945" s="284"/>
      <c r="U945" s="16"/>
      <c r="V945" s="16"/>
      <c r="W945" s="16"/>
      <c r="X945" s="16"/>
      <c r="Y945" s="16"/>
      <c r="Z945" s="16"/>
      <c r="AA945" s="16"/>
      <c r="AB945" s="16"/>
      <c r="AC945" s="16"/>
      <c r="AD945" s="16"/>
      <c r="AE945" s="16"/>
      <c r="AT945" s="285" t="s">
        <v>170</v>
      </c>
      <c r="AU945" s="285" t="s">
        <v>95</v>
      </c>
      <c r="AV945" s="16" t="s">
        <v>95</v>
      </c>
      <c r="AW945" s="16" t="s">
        <v>35</v>
      </c>
      <c r="AX945" s="16" t="s">
        <v>74</v>
      </c>
      <c r="AY945" s="285" t="s">
        <v>156</v>
      </c>
    </row>
    <row r="946" s="13" customFormat="1">
      <c r="A946" s="13"/>
      <c r="B946" s="233"/>
      <c r="C946" s="234"/>
      <c r="D946" s="228" t="s">
        <v>170</v>
      </c>
      <c r="E946" s="235" t="s">
        <v>28</v>
      </c>
      <c r="F946" s="236" t="s">
        <v>1332</v>
      </c>
      <c r="G946" s="234"/>
      <c r="H946" s="237">
        <v>157</v>
      </c>
      <c r="I946" s="238"/>
      <c r="J946" s="234"/>
      <c r="K946" s="234"/>
      <c r="L946" s="239"/>
      <c r="M946" s="240"/>
      <c r="N946" s="241"/>
      <c r="O946" s="241"/>
      <c r="P946" s="241"/>
      <c r="Q946" s="241"/>
      <c r="R946" s="241"/>
      <c r="S946" s="241"/>
      <c r="T946" s="24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3" t="s">
        <v>170</v>
      </c>
      <c r="AU946" s="243" t="s">
        <v>95</v>
      </c>
      <c r="AV946" s="13" t="s">
        <v>83</v>
      </c>
      <c r="AW946" s="13" t="s">
        <v>35</v>
      </c>
      <c r="AX946" s="13" t="s">
        <v>74</v>
      </c>
      <c r="AY946" s="243" t="s">
        <v>156</v>
      </c>
    </row>
    <row r="947" s="16" customFormat="1">
      <c r="A947" s="16"/>
      <c r="B947" s="275"/>
      <c r="C947" s="276"/>
      <c r="D947" s="228" t="s">
        <v>170</v>
      </c>
      <c r="E947" s="277" t="s">
        <v>28</v>
      </c>
      <c r="F947" s="278" t="s">
        <v>678</v>
      </c>
      <c r="G947" s="276"/>
      <c r="H947" s="279">
        <v>157</v>
      </c>
      <c r="I947" s="280"/>
      <c r="J947" s="276"/>
      <c r="K947" s="276"/>
      <c r="L947" s="281"/>
      <c r="M947" s="282"/>
      <c r="N947" s="283"/>
      <c r="O947" s="283"/>
      <c r="P947" s="283"/>
      <c r="Q947" s="283"/>
      <c r="R947" s="283"/>
      <c r="S947" s="283"/>
      <c r="T947" s="284"/>
      <c r="U947" s="16"/>
      <c r="V947" s="16"/>
      <c r="W947" s="16"/>
      <c r="X947" s="16"/>
      <c r="Y947" s="16"/>
      <c r="Z947" s="16"/>
      <c r="AA947" s="16"/>
      <c r="AB947" s="16"/>
      <c r="AC947" s="16"/>
      <c r="AD947" s="16"/>
      <c r="AE947" s="16"/>
      <c r="AT947" s="285" t="s">
        <v>170</v>
      </c>
      <c r="AU947" s="285" t="s">
        <v>95</v>
      </c>
      <c r="AV947" s="16" t="s">
        <v>95</v>
      </c>
      <c r="AW947" s="16" t="s">
        <v>35</v>
      </c>
      <c r="AX947" s="16" t="s">
        <v>74</v>
      </c>
      <c r="AY947" s="285" t="s">
        <v>156</v>
      </c>
    </row>
    <row r="948" s="13" customFormat="1">
      <c r="A948" s="13"/>
      <c r="B948" s="233"/>
      <c r="C948" s="234"/>
      <c r="D948" s="228" t="s">
        <v>170</v>
      </c>
      <c r="E948" s="235" t="s">
        <v>28</v>
      </c>
      <c r="F948" s="236" t="s">
        <v>1333</v>
      </c>
      <c r="G948" s="234"/>
      <c r="H948" s="237">
        <v>356</v>
      </c>
      <c r="I948" s="238"/>
      <c r="J948" s="234"/>
      <c r="K948" s="234"/>
      <c r="L948" s="239"/>
      <c r="M948" s="240"/>
      <c r="N948" s="241"/>
      <c r="O948" s="241"/>
      <c r="P948" s="241"/>
      <c r="Q948" s="241"/>
      <c r="R948" s="241"/>
      <c r="S948" s="241"/>
      <c r="T948" s="242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T948" s="243" t="s">
        <v>170</v>
      </c>
      <c r="AU948" s="243" t="s">
        <v>95</v>
      </c>
      <c r="AV948" s="13" t="s">
        <v>83</v>
      </c>
      <c r="AW948" s="13" t="s">
        <v>35</v>
      </c>
      <c r="AX948" s="13" t="s">
        <v>74</v>
      </c>
      <c r="AY948" s="243" t="s">
        <v>156</v>
      </c>
    </row>
    <row r="949" s="16" customFormat="1">
      <c r="A949" s="16"/>
      <c r="B949" s="275"/>
      <c r="C949" s="276"/>
      <c r="D949" s="228" t="s">
        <v>170</v>
      </c>
      <c r="E949" s="277" t="s">
        <v>28</v>
      </c>
      <c r="F949" s="278" t="s">
        <v>678</v>
      </c>
      <c r="G949" s="276"/>
      <c r="H949" s="279">
        <v>356</v>
      </c>
      <c r="I949" s="280"/>
      <c r="J949" s="276"/>
      <c r="K949" s="276"/>
      <c r="L949" s="281"/>
      <c r="M949" s="282"/>
      <c r="N949" s="283"/>
      <c r="O949" s="283"/>
      <c r="P949" s="283"/>
      <c r="Q949" s="283"/>
      <c r="R949" s="283"/>
      <c r="S949" s="283"/>
      <c r="T949" s="284"/>
      <c r="U949" s="16"/>
      <c r="V949" s="16"/>
      <c r="W949" s="16"/>
      <c r="X949" s="16"/>
      <c r="Y949" s="16"/>
      <c r="Z949" s="16"/>
      <c r="AA949" s="16"/>
      <c r="AB949" s="16"/>
      <c r="AC949" s="16"/>
      <c r="AD949" s="16"/>
      <c r="AE949" s="16"/>
      <c r="AT949" s="285" t="s">
        <v>170</v>
      </c>
      <c r="AU949" s="285" t="s">
        <v>95</v>
      </c>
      <c r="AV949" s="16" t="s">
        <v>95</v>
      </c>
      <c r="AW949" s="16" t="s">
        <v>35</v>
      </c>
      <c r="AX949" s="16" t="s">
        <v>74</v>
      </c>
      <c r="AY949" s="285" t="s">
        <v>156</v>
      </c>
    </row>
    <row r="950" s="14" customFormat="1">
      <c r="A950" s="14"/>
      <c r="B950" s="244"/>
      <c r="C950" s="245"/>
      <c r="D950" s="228" t="s">
        <v>170</v>
      </c>
      <c r="E950" s="246" t="s">
        <v>28</v>
      </c>
      <c r="F950" s="247" t="s">
        <v>186</v>
      </c>
      <c r="G950" s="245"/>
      <c r="H950" s="248">
        <v>2652</v>
      </c>
      <c r="I950" s="249"/>
      <c r="J950" s="245"/>
      <c r="K950" s="245"/>
      <c r="L950" s="250"/>
      <c r="M950" s="251"/>
      <c r="N950" s="252"/>
      <c r="O950" s="252"/>
      <c r="P950" s="252"/>
      <c r="Q950" s="252"/>
      <c r="R950" s="252"/>
      <c r="S950" s="252"/>
      <c r="T950" s="25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4" t="s">
        <v>170</v>
      </c>
      <c r="AU950" s="254" t="s">
        <v>95</v>
      </c>
      <c r="AV950" s="14" t="s">
        <v>163</v>
      </c>
      <c r="AW950" s="14" t="s">
        <v>35</v>
      </c>
      <c r="AX950" s="14" t="s">
        <v>81</v>
      </c>
      <c r="AY950" s="254" t="s">
        <v>156</v>
      </c>
    </row>
    <row r="951" s="2" customFormat="1" ht="24.15" customHeight="1">
      <c r="A951" s="40"/>
      <c r="B951" s="41"/>
      <c r="C951" s="215" t="s">
        <v>1334</v>
      </c>
      <c r="D951" s="215" t="s">
        <v>158</v>
      </c>
      <c r="E951" s="216" t="s">
        <v>1335</v>
      </c>
      <c r="F951" s="217" t="s">
        <v>1336</v>
      </c>
      <c r="G951" s="218" t="s">
        <v>257</v>
      </c>
      <c r="H951" s="219">
        <v>1</v>
      </c>
      <c r="I951" s="220"/>
      <c r="J951" s="221">
        <f>ROUND(I951*H951,2)</f>
        <v>0</v>
      </c>
      <c r="K951" s="217" t="s">
        <v>162</v>
      </c>
      <c r="L951" s="46"/>
      <c r="M951" s="222" t="s">
        <v>28</v>
      </c>
      <c r="N951" s="223" t="s">
        <v>45</v>
      </c>
      <c r="O951" s="86"/>
      <c r="P951" s="224">
        <f>O951*H951</f>
        <v>0</v>
      </c>
      <c r="Q951" s="224">
        <v>0</v>
      </c>
      <c r="R951" s="224">
        <f>Q951*H951</f>
        <v>0</v>
      </c>
      <c r="S951" s="224">
        <v>0</v>
      </c>
      <c r="T951" s="225">
        <f>S951*H951</f>
        <v>0</v>
      </c>
      <c r="U951" s="40"/>
      <c r="V951" s="40"/>
      <c r="W951" s="40"/>
      <c r="X951" s="40"/>
      <c r="Y951" s="40"/>
      <c r="Z951" s="40"/>
      <c r="AA951" s="40"/>
      <c r="AB951" s="40"/>
      <c r="AC951" s="40"/>
      <c r="AD951" s="40"/>
      <c r="AE951" s="40"/>
      <c r="AR951" s="226" t="s">
        <v>163</v>
      </c>
      <c r="AT951" s="226" t="s">
        <v>158</v>
      </c>
      <c r="AU951" s="226" t="s">
        <v>95</v>
      </c>
      <c r="AY951" s="19" t="s">
        <v>156</v>
      </c>
      <c r="BE951" s="227">
        <f>IF(N951="základní",J951,0)</f>
        <v>0</v>
      </c>
      <c r="BF951" s="227">
        <f>IF(N951="snížená",J951,0)</f>
        <v>0</v>
      </c>
      <c r="BG951" s="227">
        <f>IF(N951="zákl. přenesená",J951,0)</f>
        <v>0</v>
      </c>
      <c r="BH951" s="227">
        <f>IF(N951="sníž. přenesená",J951,0)</f>
        <v>0</v>
      </c>
      <c r="BI951" s="227">
        <f>IF(N951="nulová",J951,0)</f>
        <v>0</v>
      </c>
      <c r="BJ951" s="19" t="s">
        <v>81</v>
      </c>
      <c r="BK951" s="227">
        <f>ROUND(I951*H951,2)</f>
        <v>0</v>
      </c>
      <c r="BL951" s="19" t="s">
        <v>163</v>
      </c>
      <c r="BM951" s="226" t="s">
        <v>1337</v>
      </c>
    </row>
    <row r="952" s="2" customFormat="1">
      <c r="A952" s="40"/>
      <c r="B952" s="41"/>
      <c r="C952" s="42"/>
      <c r="D952" s="228" t="s">
        <v>165</v>
      </c>
      <c r="E952" s="42"/>
      <c r="F952" s="229" t="s">
        <v>1338</v>
      </c>
      <c r="G952" s="42"/>
      <c r="H952" s="42"/>
      <c r="I952" s="230"/>
      <c r="J952" s="42"/>
      <c r="K952" s="42"/>
      <c r="L952" s="46"/>
      <c r="M952" s="231"/>
      <c r="N952" s="232"/>
      <c r="O952" s="86"/>
      <c r="P952" s="86"/>
      <c r="Q952" s="86"/>
      <c r="R952" s="86"/>
      <c r="S952" s="86"/>
      <c r="T952" s="87"/>
      <c r="U952" s="40"/>
      <c r="V952" s="40"/>
      <c r="W952" s="40"/>
      <c r="X952" s="40"/>
      <c r="Y952" s="40"/>
      <c r="Z952" s="40"/>
      <c r="AA952" s="40"/>
      <c r="AB952" s="40"/>
      <c r="AC952" s="40"/>
      <c r="AD952" s="40"/>
      <c r="AE952" s="40"/>
      <c r="AT952" s="19" t="s">
        <v>165</v>
      </c>
      <c r="AU952" s="19" t="s">
        <v>95</v>
      </c>
    </row>
    <row r="953" s="13" customFormat="1">
      <c r="A953" s="13"/>
      <c r="B953" s="233"/>
      <c r="C953" s="234"/>
      <c r="D953" s="228" t="s">
        <v>170</v>
      </c>
      <c r="E953" s="235" t="s">
        <v>28</v>
      </c>
      <c r="F953" s="236" t="s">
        <v>81</v>
      </c>
      <c r="G953" s="234"/>
      <c r="H953" s="237">
        <v>1</v>
      </c>
      <c r="I953" s="238"/>
      <c r="J953" s="234"/>
      <c r="K953" s="234"/>
      <c r="L953" s="239"/>
      <c r="M953" s="240"/>
      <c r="N953" s="241"/>
      <c r="O953" s="241"/>
      <c r="P953" s="241"/>
      <c r="Q953" s="241"/>
      <c r="R953" s="241"/>
      <c r="S953" s="241"/>
      <c r="T953" s="24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43" t="s">
        <v>170</v>
      </c>
      <c r="AU953" s="243" t="s">
        <v>95</v>
      </c>
      <c r="AV953" s="13" t="s">
        <v>83</v>
      </c>
      <c r="AW953" s="13" t="s">
        <v>35</v>
      </c>
      <c r="AX953" s="13" t="s">
        <v>81</v>
      </c>
      <c r="AY953" s="243" t="s">
        <v>156</v>
      </c>
    </row>
    <row r="954" s="2" customFormat="1" ht="24.15" customHeight="1">
      <c r="A954" s="40"/>
      <c r="B954" s="41"/>
      <c r="C954" s="215" t="s">
        <v>1339</v>
      </c>
      <c r="D954" s="215" t="s">
        <v>158</v>
      </c>
      <c r="E954" s="216" t="s">
        <v>1340</v>
      </c>
      <c r="F954" s="217" t="s">
        <v>1341</v>
      </c>
      <c r="G954" s="218" t="s">
        <v>257</v>
      </c>
      <c r="H954" s="219">
        <v>540</v>
      </c>
      <c r="I954" s="220"/>
      <c r="J954" s="221">
        <f>ROUND(I954*H954,2)</f>
        <v>0</v>
      </c>
      <c r="K954" s="217" t="s">
        <v>162</v>
      </c>
      <c r="L954" s="46"/>
      <c r="M954" s="222" t="s">
        <v>28</v>
      </c>
      <c r="N954" s="223" t="s">
        <v>45</v>
      </c>
      <c r="O954" s="86"/>
      <c r="P954" s="224">
        <f>O954*H954</f>
        <v>0</v>
      </c>
      <c r="Q954" s="224">
        <v>0</v>
      </c>
      <c r="R954" s="224">
        <f>Q954*H954</f>
        <v>0</v>
      </c>
      <c r="S954" s="224">
        <v>0</v>
      </c>
      <c r="T954" s="225">
        <f>S954*H954</f>
        <v>0</v>
      </c>
      <c r="U954" s="40"/>
      <c r="V954" s="40"/>
      <c r="W954" s="40"/>
      <c r="X954" s="40"/>
      <c r="Y954" s="40"/>
      <c r="Z954" s="40"/>
      <c r="AA954" s="40"/>
      <c r="AB954" s="40"/>
      <c r="AC954" s="40"/>
      <c r="AD954" s="40"/>
      <c r="AE954" s="40"/>
      <c r="AR954" s="226" t="s">
        <v>163</v>
      </c>
      <c r="AT954" s="226" t="s">
        <v>158</v>
      </c>
      <c r="AU954" s="226" t="s">
        <v>95</v>
      </c>
      <c r="AY954" s="19" t="s">
        <v>156</v>
      </c>
      <c r="BE954" s="227">
        <f>IF(N954="základní",J954,0)</f>
        <v>0</v>
      </c>
      <c r="BF954" s="227">
        <f>IF(N954="snížená",J954,0)</f>
        <v>0</v>
      </c>
      <c r="BG954" s="227">
        <f>IF(N954="zákl. přenesená",J954,0)</f>
        <v>0</v>
      </c>
      <c r="BH954" s="227">
        <f>IF(N954="sníž. přenesená",J954,0)</f>
        <v>0</v>
      </c>
      <c r="BI954" s="227">
        <f>IF(N954="nulová",J954,0)</f>
        <v>0</v>
      </c>
      <c r="BJ954" s="19" t="s">
        <v>81</v>
      </c>
      <c r="BK954" s="227">
        <f>ROUND(I954*H954,2)</f>
        <v>0</v>
      </c>
      <c r="BL954" s="19" t="s">
        <v>163</v>
      </c>
      <c r="BM954" s="226" t="s">
        <v>1342</v>
      </c>
    </row>
    <row r="955" s="2" customFormat="1">
      <c r="A955" s="40"/>
      <c r="B955" s="41"/>
      <c r="C955" s="42"/>
      <c r="D955" s="228" t="s">
        <v>165</v>
      </c>
      <c r="E955" s="42"/>
      <c r="F955" s="229" t="s">
        <v>1343</v>
      </c>
      <c r="G955" s="42"/>
      <c r="H955" s="42"/>
      <c r="I955" s="230"/>
      <c r="J955" s="42"/>
      <c r="K955" s="42"/>
      <c r="L955" s="46"/>
      <c r="M955" s="231"/>
      <c r="N955" s="232"/>
      <c r="O955" s="86"/>
      <c r="P955" s="86"/>
      <c r="Q955" s="86"/>
      <c r="R955" s="86"/>
      <c r="S955" s="86"/>
      <c r="T955" s="87"/>
      <c r="U955" s="40"/>
      <c r="V955" s="40"/>
      <c r="W955" s="40"/>
      <c r="X955" s="40"/>
      <c r="Y955" s="40"/>
      <c r="Z955" s="40"/>
      <c r="AA955" s="40"/>
      <c r="AB955" s="40"/>
      <c r="AC955" s="40"/>
      <c r="AD955" s="40"/>
      <c r="AE955" s="40"/>
      <c r="AT955" s="19" t="s">
        <v>165</v>
      </c>
      <c r="AU955" s="19" t="s">
        <v>95</v>
      </c>
    </row>
    <row r="956" s="13" customFormat="1">
      <c r="A956" s="13"/>
      <c r="B956" s="233"/>
      <c r="C956" s="234"/>
      <c r="D956" s="228" t="s">
        <v>170</v>
      </c>
      <c r="E956" s="235" t="s">
        <v>28</v>
      </c>
      <c r="F956" s="236" t="s">
        <v>1344</v>
      </c>
      <c r="G956" s="234"/>
      <c r="H956" s="237">
        <v>540</v>
      </c>
      <c r="I956" s="238"/>
      <c r="J956" s="234"/>
      <c r="K956" s="234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170</v>
      </c>
      <c r="AU956" s="243" t="s">
        <v>95</v>
      </c>
      <c r="AV956" s="13" t="s">
        <v>83</v>
      </c>
      <c r="AW956" s="13" t="s">
        <v>35</v>
      </c>
      <c r="AX956" s="13" t="s">
        <v>81</v>
      </c>
      <c r="AY956" s="243" t="s">
        <v>156</v>
      </c>
    </row>
    <row r="957" s="2" customFormat="1" ht="24.15" customHeight="1">
      <c r="A957" s="40"/>
      <c r="B957" s="41"/>
      <c r="C957" s="215" t="s">
        <v>1345</v>
      </c>
      <c r="D957" s="215" t="s">
        <v>158</v>
      </c>
      <c r="E957" s="216" t="s">
        <v>1346</v>
      </c>
      <c r="F957" s="217" t="s">
        <v>1347</v>
      </c>
      <c r="G957" s="218" t="s">
        <v>257</v>
      </c>
      <c r="H957" s="219">
        <v>1</v>
      </c>
      <c r="I957" s="220"/>
      <c r="J957" s="221">
        <f>ROUND(I957*H957,2)</f>
        <v>0</v>
      </c>
      <c r="K957" s="217" t="s">
        <v>162</v>
      </c>
      <c r="L957" s="46"/>
      <c r="M957" s="222" t="s">
        <v>28</v>
      </c>
      <c r="N957" s="223" t="s">
        <v>45</v>
      </c>
      <c r="O957" s="86"/>
      <c r="P957" s="224">
        <f>O957*H957</f>
        <v>0</v>
      </c>
      <c r="Q957" s="224">
        <v>0</v>
      </c>
      <c r="R957" s="224">
        <f>Q957*H957</f>
        <v>0</v>
      </c>
      <c r="S957" s="224">
        <v>0</v>
      </c>
      <c r="T957" s="225">
        <f>S957*H957</f>
        <v>0</v>
      </c>
      <c r="U957" s="40"/>
      <c r="V957" s="40"/>
      <c r="W957" s="40"/>
      <c r="X957" s="40"/>
      <c r="Y957" s="40"/>
      <c r="Z957" s="40"/>
      <c r="AA957" s="40"/>
      <c r="AB957" s="40"/>
      <c r="AC957" s="40"/>
      <c r="AD957" s="40"/>
      <c r="AE957" s="40"/>
      <c r="AR957" s="226" t="s">
        <v>163</v>
      </c>
      <c r="AT957" s="226" t="s">
        <v>158</v>
      </c>
      <c r="AU957" s="226" t="s">
        <v>95</v>
      </c>
      <c r="AY957" s="19" t="s">
        <v>156</v>
      </c>
      <c r="BE957" s="227">
        <f>IF(N957="základní",J957,0)</f>
        <v>0</v>
      </c>
      <c r="BF957" s="227">
        <f>IF(N957="snížená",J957,0)</f>
        <v>0</v>
      </c>
      <c r="BG957" s="227">
        <f>IF(N957="zákl. přenesená",J957,0)</f>
        <v>0</v>
      </c>
      <c r="BH957" s="227">
        <f>IF(N957="sníž. přenesená",J957,0)</f>
        <v>0</v>
      </c>
      <c r="BI957" s="227">
        <f>IF(N957="nulová",J957,0)</f>
        <v>0</v>
      </c>
      <c r="BJ957" s="19" t="s">
        <v>81</v>
      </c>
      <c r="BK957" s="227">
        <f>ROUND(I957*H957,2)</f>
        <v>0</v>
      </c>
      <c r="BL957" s="19" t="s">
        <v>163</v>
      </c>
      <c r="BM957" s="226" t="s">
        <v>1348</v>
      </c>
    </row>
    <row r="958" s="2" customFormat="1">
      <c r="A958" s="40"/>
      <c r="B958" s="41"/>
      <c r="C958" s="42"/>
      <c r="D958" s="228" t="s">
        <v>165</v>
      </c>
      <c r="E958" s="42"/>
      <c r="F958" s="229" t="s">
        <v>1349</v>
      </c>
      <c r="G958" s="42"/>
      <c r="H958" s="42"/>
      <c r="I958" s="230"/>
      <c r="J958" s="42"/>
      <c r="K958" s="42"/>
      <c r="L958" s="46"/>
      <c r="M958" s="231"/>
      <c r="N958" s="232"/>
      <c r="O958" s="86"/>
      <c r="P958" s="86"/>
      <c r="Q958" s="86"/>
      <c r="R958" s="86"/>
      <c r="S958" s="86"/>
      <c r="T958" s="87"/>
      <c r="U958" s="40"/>
      <c r="V958" s="40"/>
      <c r="W958" s="40"/>
      <c r="X958" s="40"/>
      <c r="Y958" s="40"/>
      <c r="Z958" s="40"/>
      <c r="AA958" s="40"/>
      <c r="AB958" s="40"/>
      <c r="AC958" s="40"/>
      <c r="AD958" s="40"/>
      <c r="AE958" s="40"/>
      <c r="AT958" s="19" t="s">
        <v>165</v>
      </c>
      <c r="AU958" s="19" t="s">
        <v>95</v>
      </c>
    </row>
    <row r="959" s="13" customFormat="1">
      <c r="A959" s="13"/>
      <c r="B959" s="233"/>
      <c r="C959" s="234"/>
      <c r="D959" s="228" t="s">
        <v>170</v>
      </c>
      <c r="E959" s="235" t="s">
        <v>28</v>
      </c>
      <c r="F959" s="236" t="s">
        <v>81</v>
      </c>
      <c r="G959" s="234"/>
      <c r="H959" s="237">
        <v>1</v>
      </c>
      <c r="I959" s="238"/>
      <c r="J959" s="234"/>
      <c r="K959" s="234"/>
      <c r="L959" s="239"/>
      <c r="M959" s="240"/>
      <c r="N959" s="241"/>
      <c r="O959" s="241"/>
      <c r="P959" s="241"/>
      <c r="Q959" s="241"/>
      <c r="R959" s="241"/>
      <c r="S959" s="241"/>
      <c r="T959" s="242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43" t="s">
        <v>170</v>
      </c>
      <c r="AU959" s="243" t="s">
        <v>95</v>
      </c>
      <c r="AV959" s="13" t="s">
        <v>83</v>
      </c>
      <c r="AW959" s="13" t="s">
        <v>35</v>
      </c>
      <c r="AX959" s="13" t="s">
        <v>81</v>
      </c>
      <c r="AY959" s="243" t="s">
        <v>156</v>
      </c>
    </row>
    <row r="960" s="12" customFormat="1" ht="22.8" customHeight="1">
      <c r="A960" s="12"/>
      <c r="B960" s="199"/>
      <c r="C960" s="200"/>
      <c r="D960" s="201" t="s">
        <v>73</v>
      </c>
      <c r="E960" s="213" t="s">
        <v>1350</v>
      </c>
      <c r="F960" s="213" t="s">
        <v>1351</v>
      </c>
      <c r="G960" s="200"/>
      <c r="H960" s="200"/>
      <c r="I960" s="203"/>
      <c r="J960" s="214">
        <f>BK960</f>
        <v>0</v>
      </c>
      <c r="K960" s="200"/>
      <c r="L960" s="205"/>
      <c r="M960" s="206"/>
      <c r="N960" s="207"/>
      <c r="O960" s="207"/>
      <c r="P960" s="208">
        <f>SUM(P961:P975)</f>
        <v>0</v>
      </c>
      <c r="Q960" s="207"/>
      <c r="R960" s="208">
        <f>SUM(R961:R975)</f>
        <v>0</v>
      </c>
      <c r="S960" s="207"/>
      <c r="T960" s="209">
        <f>SUM(T961:T975)</f>
        <v>75</v>
      </c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R960" s="210" t="s">
        <v>81</v>
      </c>
      <c r="AT960" s="211" t="s">
        <v>73</v>
      </c>
      <c r="AU960" s="211" t="s">
        <v>81</v>
      </c>
      <c r="AY960" s="210" t="s">
        <v>156</v>
      </c>
      <c r="BK960" s="212">
        <f>SUM(BK961:BK975)</f>
        <v>0</v>
      </c>
    </row>
    <row r="961" s="2" customFormat="1" ht="37.8" customHeight="1">
      <c r="A961" s="40"/>
      <c r="B961" s="41"/>
      <c r="C961" s="215" t="s">
        <v>1352</v>
      </c>
      <c r="D961" s="215" t="s">
        <v>158</v>
      </c>
      <c r="E961" s="216" t="s">
        <v>1353</v>
      </c>
      <c r="F961" s="217" t="s">
        <v>1354</v>
      </c>
      <c r="G961" s="218" t="s">
        <v>218</v>
      </c>
      <c r="H961" s="219">
        <v>2022.3879999999999</v>
      </c>
      <c r="I961" s="220"/>
      <c r="J961" s="221">
        <f>ROUND(I961*H961,2)</f>
        <v>0</v>
      </c>
      <c r="K961" s="217" t="s">
        <v>162</v>
      </c>
      <c r="L961" s="46"/>
      <c r="M961" s="222" t="s">
        <v>28</v>
      </c>
      <c r="N961" s="223" t="s">
        <v>45</v>
      </c>
      <c r="O961" s="86"/>
      <c r="P961" s="224">
        <f>O961*H961</f>
        <v>0</v>
      </c>
      <c r="Q961" s="224">
        <v>0</v>
      </c>
      <c r="R961" s="224">
        <f>Q961*H961</f>
        <v>0</v>
      </c>
      <c r="S961" s="224">
        <v>0</v>
      </c>
      <c r="T961" s="225">
        <f>S961*H961</f>
        <v>0</v>
      </c>
      <c r="U961" s="40"/>
      <c r="V961" s="40"/>
      <c r="W961" s="40"/>
      <c r="X961" s="40"/>
      <c r="Y961" s="40"/>
      <c r="Z961" s="40"/>
      <c r="AA961" s="40"/>
      <c r="AB961" s="40"/>
      <c r="AC961" s="40"/>
      <c r="AD961" s="40"/>
      <c r="AE961" s="40"/>
      <c r="AR961" s="226" t="s">
        <v>163</v>
      </c>
      <c r="AT961" s="226" t="s">
        <v>158</v>
      </c>
      <c r="AU961" s="226" t="s">
        <v>83</v>
      </c>
      <c r="AY961" s="19" t="s">
        <v>156</v>
      </c>
      <c r="BE961" s="227">
        <f>IF(N961="základní",J961,0)</f>
        <v>0</v>
      </c>
      <c r="BF961" s="227">
        <f>IF(N961="snížená",J961,0)</f>
        <v>0</v>
      </c>
      <c r="BG961" s="227">
        <f>IF(N961="zákl. přenesená",J961,0)</f>
        <v>0</v>
      </c>
      <c r="BH961" s="227">
        <f>IF(N961="sníž. přenesená",J961,0)</f>
        <v>0</v>
      </c>
      <c r="BI961" s="227">
        <f>IF(N961="nulová",J961,0)</f>
        <v>0</v>
      </c>
      <c r="BJ961" s="19" t="s">
        <v>81</v>
      </c>
      <c r="BK961" s="227">
        <f>ROUND(I961*H961,2)</f>
        <v>0</v>
      </c>
      <c r="BL961" s="19" t="s">
        <v>163</v>
      </c>
      <c r="BM961" s="226" t="s">
        <v>1355</v>
      </c>
    </row>
    <row r="962" s="2" customFormat="1">
      <c r="A962" s="40"/>
      <c r="B962" s="41"/>
      <c r="C962" s="42"/>
      <c r="D962" s="228" t="s">
        <v>165</v>
      </c>
      <c r="E962" s="42"/>
      <c r="F962" s="229" t="s">
        <v>1354</v>
      </c>
      <c r="G962" s="42"/>
      <c r="H962" s="42"/>
      <c r="I962" s="230"/>
      <c r="J962" s="42"/>
      <c r="K962" s="42"/>
      <c r="L962" s="46"/>
      <c r="M962" s="231"/>
      <c r="N962" s="232"/>
      <c r="O962" s="86"/>
      <c r="P962" s="86"/>
      <c r="Q962" s="86"/>
      <c r="R962" s="86"/>
      <c r="S962" s="86"/>
      <c r="T962" s="87"/>
      <c r="U962" s="40"/>
      <c r="V962" s="40"/>
      <c r="W962" s="40"/>
      <c r="X962" s="40"/>
      <c r="Y962" s="40"/>
      <c r="Z962" s="40"/>
      <c r="AA962" s="40"/>
      <c r="AB962" s="40"/>
      <c r="AC962" s="40"/>
      <c r="AD962" s="40"/>
      <c r="AE962" s="40"/>
      <c r="AT962" s="19" t="s">
        <v>165</v>
      </c>
      <c r="AU962" s="19" t="s">
        <v>83</v>
      </c>
    </row>
    <row r="963" s="2" customFormat="1" ht="24.15" customHeight="1">
      <c r="A963" s="40"/>
      <c r="B963" s="41"/>
      <c r="C963" s="215" t="s">
        <v>1356</v>
      </c>
      <c r="D963" s="215" t="s">
        <v>158</v>
      </c>
      <c r="E963" s="216" t="s">
        <v>1357</v>
      </c>
      <c r="F963" s="217" t="s">
        <v>1358</v>
      </c>
      <c r="G963" s="218" t="s">
        <v>218</v>
      </c>
      <c r="H963" s="219">
        <v>2022.3879999999999</v>
      </c>
      <c r="I963" s="220"/>
      <c r="J963" s="221">
        <f>ROUND(I963*H963,2)</f>
        <v>0</v>
      </c>
      <c r="K963" s="217" t="s">
        <v>162</v>
      </c>
      <c r="L963" s="46"/>
      <c r="M963" s="222" t="s">
        <v>28</v>
      </c>
      <c r="N963" s="223" t="s">
        <v>45</v>
      </c>
      <c r="O963" s="86"/>
      <c r="P963" s="224">
        <f>O963*H963</f>
        <v>0</v>
      </c>
      <c r="Q963" s="224">
        <v>0</v>
      </c>
      <c r="R963" s="224">
        <f>Q963*H963</f>
        <v>0</v>
      </c>
      <c r="S963" s="224">
        <v>0</v>
      </c>
      <c r="T963" s="225">
        <f>S963*H963</f>
        <v>0</v>
      </c>
      <c r="U963" s="40"/>
      <c r="V963" s="40"/>
      <c r="W963" s="40"/>
      <c r="X963" s="40"/>
      <c r="Y963" s="40"/>
      <c r="Z963" s="40"/>
      <c r="AA963" s="40"/>
      <c r="AB963" s="40"/>
      <c r="AC963" s="40"/>
      <c r="AD963" s="40"/>
      <c r="AE963" s="40"/>
      <c r="AR963" s="226" t="s">
        <v>163</v>
      </c>
      <c r="AT963" s="226" t="s">
        <v>158</v>
      </c>
      <c r="AU963" s="226" t="s">
        <v>83</v>
      </c>
      <c r="AY963" s="19" t="s">
        <v>156</v>
      </c>
      <c r="BE963" s="227">
        <f>IF(N963="základní",J963,0)</f>
        <v>0</v>
      </c>
      <c r="BF963" s="227">
        <f>IF(N963="snížená",J963,0)</f>
        <v>0</v>
      </c>
      <c r="BG963" s="227">
        <f>IF(N963="zákl. přenesená",J963,0)</f>
        <v>0</v>
      </c>
      <c r="BH963" s="227">
        <f>IF(N963="sníž. přenesená",J963,0)</f>
        <v>0</v>
      </c>
      <c r="BI963" s="227">
        <f>IF(N963="nulová",J963,0)</f>
        <v>0</v>
      </c>
      <c r="BJ963" s="19" t="s">
        <v>81</v>
      </c>
      <c r="BK963" s="227">
        <f>ROUND(I963*H963,2)</f>
        <v>0</v>
      </c>
      <c r="BL963" s="19" t="s">
        <v>163</v>
      </c>
      <c r="BM963" s="226" t="s">
        <v>1359</v>
      </c>
    </row>
    <row r="964" s="2" customFormat="1">
      <c r="A964" s="40"/>
      <c r="B964" s="41"/>
      <c r="C964" s="42"/>
      <c r="D964" s="228" t="s">
        <v>165</v>
      </c>
      <c r="E964" s="42"/>
      <c r="F964" s="229" t="s">
        <v>1358</v>
      </c>
      <c r="G964" s="42"/>
      <c r="H964" s="42"/>
      <c r="I964" s="230"/>
      <c r="J964" s="42"/>
      <c r="K964" s="42"/>
      <c r="L964" s="46"/>
      <c r="M964" s="231"/>
      <c r="N964" s="232"/>
      <c r="O964" s="86"/>
      <c r="P964" s="86"/>
      <c r="Q964" s="86"/>
      <c r="R964" s="86"/>
      <c r="S964" s="86"/>
      <c r="T964" s="87"/>
      <c r="U964" s="40"/>
      <c r="V964" s="40"/>
      <c r="W964" s="40"/>
      <c r="X964" s="40"/>
      <c r="Y964" s="40"/>
      <c r="Z964" s="40"/>
      <c r="AA964" s="40"/>
      <c r="AB964" s="40"/>
      <c r="AC964" s="40"/>
      <c r="AD964" s="40"/>
      <c r="AE964" s="40"/>
      <c r="AT964" s="19" t="s">
        <v>165</v>
      </c>
      <c r="AU964" s="19" t="s">
        <v>83</v>
      </c>
    </row>
    <row r="965" s="2" customFormat="1" ht="37.8" customHeight="1">
      <c r="A965" s="40"/>
      <c r="B965" s="41"/>
      <c r="C965" s="215" t="s">
        <v>1360</v>
      </c>
      <c r="D965" s="215" t="s">
        <v>158</v>
      </c>
      <c r="E965" s="216" t="s">
        <v>1361</v>
      </c>
      <c r="F965" s="217" t="s">
        <v>1362</v>
      </c>
      <c r="G965" s="218" t="s">
        <v>218</v>
      </c>
      <c r="H965" s="219">
        <v>28313.432000000001</v>
      </c>
      <c r="I965" s="220"/>
      <c r="J965" s="221">
        <f>ROUND(I965*H965,2)</f>
        <v>0</v>
      </c>
      <c r="K965" s="217" t="s">
        <v>162</v>
      </c>
      <c r="L965" s="46"/>
      <c r="M965" s="222" t="s">
        <v>28</v>
      </c>
      <c r="N965" s="223" t="s">
        <v>45</v>
      </c>
      <c r="O965" s="86"/>
      <c r="P965" s="224">
        <f>O965*H965</f>
        <v>0</v>
      </c>
      <c r="Q965" s="224">
        <v>0</v>
      </c>
      <c r="R965" s="224">
        <f>Q965*H965</f>
        <v>0</v>
      </c>
      <c r="S965" s="224">
        <v>0</v>
      </c>
      <c r="T965" s="225">
        <f>S965*H965</f>
        <v>0</v>
      </c>
      <c r="U965" s="40"/>
      <c r="V965" s="40"/>
      <c r="W965" s="40"/>
      <c r="X965" s="40"/>
      <c r="Y965" s="40"/>
      <c r="Z965" s="40"/>
      <c r="AA965" s="40"/>
      <c r="AB965" s="40"/>
      <c r="AC965" s="40"/>
      <c r="AD965" s="40"/>
      <c r="AE965" s="40"/>
      <c r="AR965" s="226" t="s">
        <v>163</v>
      </c>
      <c r="AT965" s="226" t="s">
        <v>158</v>
      </c>
      <c r="AU965" s="226" t="s">
        <v>83</v>
      </c>
      <c r="AY965" s="19" t="s">
        <v>156</v>
      </c>
      <c r="BE965" s="227">
        <f>IF(N965="základní",J965,0)</f>
        <v>0</v>
      </c>
      <c r="BF965" s="227">
        <f>IF(N965="snížená",J965,0)</f>
        <v>0</v>
      </c>
      <c r="BG965" s="227">
        <f>IF(N965="zákl. přenesená",J965,0)</f>
        <v>0</v>
      </c>
      <c r="BH965" s="227">
        <f>IF(N965="sníž. přenesená",J965,0)</f>
        <v>0</v>
      </c>
      <c r="BI965" s="227">
        <f>IF(N965="nulová",J965,0)</f>
        <v>0</v>
      </c>
      <c r="BJ965" s="19" t="s">
        <v>81</v>
      </c>
      <c r="BK965" s="227">
        <f>ROUND(I965*H965,2)</f>
        <v>0</v>
      </c>
      <c r="BL965" s="19" t="s">
        <v>163</v>
      </c>
      <c r="BM965" s="226" t="s">
        <v>1363</v>
      </c>
    </row>
    <row r="966" s="2" customFormat="1">
      <c r="A966" s="40"/>
      <c r="B966" s="41"/>
      <c r="C966" s="42"/>
      <c r="D966" s="228" t="s">
        <v>165</v>
      </c>
      <c r="E966" s="42"/>
      <c r="F966" s="229" t="s">
        <v>1362</v>
      </c>
      <c r="G966" s="42"/>
      <c r="H966" s="42"/>
      <c r="I966" s="230"/>
      <c r="J966" s="42"/>
      <c r="K966" s="42"/>
      <c r="L966" s="46"/>
      <c r="M966" s="231"/>
      <c r="N966" s="232"/>
      <c r="O966" s="86"/>
      <c r="P966" s="86"/>
      <c r="Q966" s="86"/>
      <c r="R966" s="86"/>
      <c r="S966" s="86"/>
      <c r="T966" s="87"/>
      <c r="U966" s="40"/>
      <c r="V966" s="40"/>
      <c r="W966" s="40"/>
      <c r="X966" s="40"/>
      <c r="Y966" s="40"/>
      <c r="Z966" s="40"/>
      <c r="AA966" s="40"/>
      <c r="AB966" s="40"/>
      <c r="AC966" s="40"/>
      <c r="AD966" s="40"/>
      <c r="AE966" s="40"/>
      <c r="AT966" s="19" t="s">
        <v>165</v>
      </c>
      <c r="AU966" s="19" t="s">
        <v>83</v>
      </c>
    </row>
    <row r="967" s="13" customFormat="1">
      <c r="A967" s="13"/>
      <c r="B967" s="233"/>
      <c r="C967" s="234"/>
      <c r="D967" s="228" t="s">
        <v>170</v>
      </c>
      <c r="E967" s="235" t="s">
        <v>28</v>
      </c>
      <c r="F967" s="236" t="s">
        <v>1364</v>
      </c>
      <c r="G967" s="234"/>
      <c r="H967" s="237">
        <v>28313.432000000001</v>
      </c>
      <c r="I967" s="238"/>
      <c r="J967" s="234"/>
      <c r="K967" s="234"/>
      <c r="L967" s="239"/>
      <c r="M967" s="240"/>
      <c r="N967" s="241"/>
      <c r="O967" s="241"/>
      <c r="P967" s="241"/>
      <c r="Q967" s="241"/>
      <c r="R967" s="241"/>
      <c r="S967" s="241"/>
      <c r="T967" s="242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43" t="s">
        <v>170</v>
      </c>
      <c r="AU967" s="243" t="s">
        <v>83</v>
      </c>
      <c r="AV967" s="13" t="s">
        <v>83</v>
      </c>
      <c r="AW967" s="13" t="s">
        <v>35</v>
      </c>
      <c r="AX967" s="13" t="s">
        <v>81</v>
      </c>
      <c r="AY967" s="243" t="s">
        <v>156</v>
      </c>
    </row>
    <row r="968" s="2" customFormat="1" ht="49.05" customHeight="1">
      <c r="A968" s="40"/>
      <c r="B968" s="41"/>
      <c r="C968" s="215" t="s">
        <v>1365</v>
      </c>
      <c r="D968" s="215" t="s">
        <v>158</v>
      </c>
      <c r="E968" s="216" t="s">
        <v>1366</v>
      </c>
      <c r="F968" s="217" t="s">
        <v>1367</v>
      </c>
      <c r="G968" s="218" t="s">
        <v>218</v>
      </c>
      <c r="H968" s="219">
        <v>9.6440000000000001</v>
      </c>
      <c r="I968" s="220"/>
      <c r="J968" s="221">
        <f>ROUND(I968*H968,2)</f>
        <v>0</v>
      </c>
      <c r="K968" s="217" t="s">
        <v>162</v>
      </c>
      <c r="L968" s="46"/>
      <c r="M968" s="222" t="s">
        <v>28</v>
      </c>
      <c r="N968" s="223" t="s">
        <v>45</v>
      </c>
      <c r="O968" s="86"/>
      <c r="P968" s="224">
        <f>O968*H968</f>
        <v>0</v>
      </c>
      <c r="Q968" s="224">
        <v>0</v>
      </c>
      <c r="R968" s="224">
        <f>Q968*H968</f>
        <v>0</v>
      </c>
      <c r="S968" s="224">
        <v>0</v>
      </c>
      <c r="T968" s="225">
        <f>S968*H968</f>
        <v>0</v>
      </c>
      <c r="U968" s="40"/>
      <c r="V968" s="40"/>
      <c r="W968" s="40"/>
      <c r="X968" s="40"/>
      <c r="Y968" s="40"/>
      <c r="Z968" s="40"/>
      <c r="AA968" s="40"/>
      <c r="AB968" s="40"/>
      <c r="AC968" s="40"/>
      <c r="AD968" s="40"/>
      <c r="AE968" s="40"/>
      <c r="AR968" s="226" t="s">
        <v>163</v>
      </c>
      <c r="AT968" s="226" t="s">
        <v>158</v>
      </c>
      <c r="AU968" s="226" t="s">
        <v>83</v>
      </c>
      <c r="AY968" s="19" t="s">
        <v>156</v>
      </c>
      <c r="BE968" s="227">
        <f>IF(N968="základní",J968,0)</f>
        <v>0</v>
      </c>
      <c r="BF968" s="227">
        <f>IF(N968="snížená",J968,0)</f>
        <v>0</v>
      </c>
      <c r="BG968" s="227">
        <f>IF(N968="zákl. přenesená",J968,0)</f>
        <v>0</v>
      </c>
      <c r="BH968" s="227">
        <f>IF(N968="sníž. přenesená",J968,0)</f>
        <v>0</v>
      </c>
      <c r="BI968" s="227">
        <f>IF(N968="nulová",J968,0)</f>
        <v>0</v>
      </c>
      <c r="BJ968" s="19" t="s">
        <v>81</v>
      </c>
      <c r="BK968" s="227">
        <f>ROUND(I968*H968,2)</f>
        <v>0</v>
      </c>
      <c r="BL968" s="19" t="s">
        <v>163</v>
      </c>
      <c r="BM968" s="226" t="s">
        <v>1368</v>
      </c>
    </row>
    <row r="969" s="2" customFormat="1">
      <c r="A969" s="40"/>
      <c r="B969" s="41"/>
      <c r="C969" s="42"/>
      <c r="D969" s="228" t="s">
        <v>165</v>
      </c>
      <c r="E969" s="42"/>
      <c r="F969" s="229" t="s">
        <v>1367</v>
      </c>
      <c r="G969" s="42"/>
      <c r="H969" s="42"/>
      <c r="I969" s="230"/>
      <c r="J969" s="42"/>
      <c r="K969" s="42"/>
      <c r="L969" s="46"/>
      <c r="M969" s="231"/>
      <c r="N969" s="232"/>
      <c r="O969" s="86"/>
      <c r="P969" s="86"/>
      <c r="Q969" s="86"/>
      <c r="R969" s="86"/>
      <c r="S969" s="86"/>
      <c r="T969" s="87"/>
      <c r="U969" s="40"/>
      <c r="V969" s="40"/>
      <c r="W969" s="40"/>
      <c r="X969" s="40"/>
      <c r="Y969" s="40"/>
      <c r="Z969" s="40"/>
      <c r="AA969" s="40"/>
      <c r="AB969" s="40"/>
      <c r="AC969" s="40"/>
      <c r="AD969" s="40"/>
      <c r="AE969" s="40"/>
      <c r="AT969" s="19" t="s">
        <v>165</v>
      </c>
      <c r="AU969" s="19" t="s">
        <v>83</v>
      </c>
    </row>
    <row r="970" s="2" customFormat="1" ht="37.8" customHeight="1">
      <c r="A970" s="40"/>
      <c r="B970" s="41"/>
      <c r="C970" s="215" t="s">
        <v>1369</v>
      </c>
      <c r="D970" s="215" t="s">
        <v>158</v>
      </c>
      <c r="E970" s="216" t="s">
        <v>1370</v>
      </c>
      <c r="F970" s="217" t="s">
        <v>1371</v>
      </c>
      <c r="G970" s="218" t="s">
        <v>218</v>
      </c>
      <c r="H970" s="219">
        <v>2012.9300000000001</v>
      </c>
      <c r="I970" s="220"/>
      <c r="J970" s="221">
        <f>ROUND(I970*H970,2)</f>
        <v>0</v>
      </c>
      <c r="K970" s="217" t="s">
        <v>174</v>
      </c>
      <c r="L970" s="46"/>
      <c r="M970" s="222" t="s">
        <v>28</v>
      </c>
      <c r="N970" s="223" t="s">
        <v>45</v>
      </c>
      <c r="O970" s="86"/>
      <c r="P970" s="224">
        <f>O970*H970</f>
        <v>0</v>
      </c>
      <c r="Q970" s="224">
        <v>0</v>
      </c>
      <c r="R970" s="224">
        <f>Q970*H970</f>
        <v>0</v>
      </c>
      <c r="S970" s="224">
        <v>0</v>
      </c>
      <c r="T970" s="225">
        <f>S970*H970</f>
        <v>0</v>
      </c>
      <c r="U970" s="40"/>
      <c r="V970" s="40"/>
      <c r="W970" s="40"/>
      <c r="X970" s="40"/>
      <c r="Y970" s="40"/>
      <c r="Z970" s="40"/>
      <c r="AA970" s="40"/>
      <c r="AB970" s="40"/>
      <c r="AC970" s="40"/>
      <c r="AD970" s="40"/>
      <c r="AE970" s="40"/>
      <c r="AR970" s="226" t="s">
        <v>163</v>
      </c>
      <c r="AT970" s="226" t="s">
        <v>158</v>
      </c>
      <c r="AU970" s="226" t="s">
        <v>83</v>
      </c>
      <c r="AY970" s="19" t="s">
        <v>156</v>
      </c>
      <c r="BE970" s="227">
        <f>IF(N970="základní",J970,0)</f>
        <v>0</v>
      </c>
      <c r="BF970" s="227">
        <f>IF(N970="snížená",J970,0)</f>
        <v>0</v>
      </c>
      <c r="BG970" s="227">
        <f>IF(N970="zákl. přenesená",J970,0)</f>
        <v>0</v>
      </c>
      <c r="BH970" s="227">
        <f>IF(N970="sníž. přenesená",J970,0)</f>
        <v>0</v>
      </c>
      <c r="BI970" s="227">
        <f>IF(N970="nulová",J970,0)</f>
        <v>0</v>
      </c>
      <c r="BJ970" s="19" t="s">
        <v>81</v>
      </c>
      <c r="BK970" s="227">
        <f>ROUND(I970*H970,2)</f>
        <v>0</v>
      </c>
      <c r="BL970" s="19" t="s">
        <v>163</v>
      </c>
      <c r="BM970" s="226" t="s">
        <v>1372</v>
      </c>
    </row>
    <row r="971" s="2" customFormat="1">
      <c r="A971" s="40"/>
      <c r="B971" s="41"/>
      <c r="C971" s="42"/>
      <c r="D971" s="228" t="s">
        <v>165</v>
      </c>
      <c r="E971" s="42"/>
      <c r="F971" s="229" t="s">
        <v>1371</v>
      </c>
      <c r="G971" s="42"/>
      <c r="H971" s="42"/>
      <c r="I971" s="230"/>
      <c r="J971" s="42"/>
      <c r="K971" s="42"/>
      <c r="L971" s="46"/>
      <c r="M971" s="231"/>
      <c r="N971" s="232"/>
      <c r="O971" s="86"/>
      <c r="P971" s="86"/>
      <c r="Q971" s="86"/>
      <c r="R971" s="86"/>
      <c r="S971" s="86"/>
      <c r="T971" s="87"/>
      <c r="U971" s="40"/>
      <c r="V971" s="40"/>
      <c r="W971" s="40"/>
      <c r="X971" s="40"/>
      <c r="Y971" s="40"/>
      <c r="Z971" s="40"/>
      <c r="AA971" s="40"/>
      <c r="AB971" s="40"/>
      <c r="AC971" s="40"/>
      <c r="AD971" s="40"/>
      <c r="AE971" s="40"/>
      <c r="AT971" s="19" t="s">
        <v>165</v>
      </c>
      <c r="AU971" s="19" t="s">
        <v>83</v>
      </c>
    </row>
    <row r="972" s="13" customFormat="1">
      <c r="A972" s="13"/>
      <c r="B972" s="233"/>
      <c r="C972" s="234"/>
      <c r="D972" s="228" t="s">
        <v>170</v>
      </c>
      <c r="E972" s="235" t="s">
        <v>28</v>
      </c>
      <c r="F972" s="236" t="s">
        <v>1373</v>
      </c>
      <c r="G972" s="234"/>
      <c r="H972" s="237">
        <v>2012.9300000000001</v>
      </c>
      <c r="I972" s="238"/>
      <c r="J972" s="234"/>
      <c r="K972" s="234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170</v>
      </c>
      <c r="AU972" s="243" t="s">
        <v>83</v>
      </c>
      <c r="AV972" s="13" t="s">
        <v>83</v>
      </c>
      <c r="AW972" s="13" t="s">
        <v>35</v>
      </c>
      <c r="AX972" s="13" t="s">
        <v>81</v>
      </c>
      <c r="AY972" s="243" t="s">
        <v>156</v>
      </c>
    </row>
    <row r="973" s="2" customFormat="1" ht="24.15" customHeight="1">
      <c r="A973" s="40"/>
      <c r="B973" s="41"/>
      <c r="C973" s="215" t="s">
        <v>1374</v>
      </c>
      <c r="D973" s="215" t="s">
        <v>158</v>
      </c>
      <c r="E973" s="216" t="s">
        <v>1375</v>
      </c>
      <c r="F973" s="217" t="s">
        <v>1376</v>
      </c>
      <c r="G973" s="218" t="s">
        <v>168</v>
      </c>
      <c r="H973" s="219">
        <v>50</v>
      </c>
      <c r="I973" s="220"/>
      <c r="J973" s="221">
        <f>ROUND(I973*H973,2)</f>
        <v>0</v>
      </c>
      <c r="K973" s="217" t="s">
        <v>338</v>
      </c>
      <c r="L973" s="46"/>
      <c r="M973" s="222" t="s">
        <v>28</v>
      </c>
      <c r="N973" s="223" t="s">
        <v>45</v>
      </c>
      <c r="O973" s="86"/>
      <c r="P973" s="224">
        <f>O973*H973</f>
        <v>0</v>
      </c>
      <c r="Q973" s="224">
        <v>0</v>
      </c>
      <c r="R973" s="224">
        <f>Q973*H973</f>
        <v>0</v>
      </c>
      <c r="S973" s="224">
        <v>1.5</v>
      </c>
      <c r="T973" s="225">
        <f>S973*H973</f>
        <v>75</v>
      </c>
      <c r="U973" s="40"/>
      <c r="V973" s="40"/>
      <c r="W973" s="40"/>
      <c r="X973" s="40"/>
      <c r="Y973" s="40"/>
      <c r="Z973" s="40"/>
      <c r="AA973" s="40"/>
      <c r="AB973" s="40"/>
      <c r="AC973" s="40"/>
      <c r="AD973" s="40"/>
      <c r="AE973" s="40"/>
      <c r="AR973" s="226" t="s">
        <v>163</v>
      </c>
      <c r="AT973" s="226" t="s">
        <v>158</v>
      </c>
      <c r="AU973" s="226" t="s">
        <v>83</v>
      </c>
      <c r="AY973" s="19" t="s">
        <v>156</v>
      </c>
      <c r="BE973" s="227">
        <f>IF(N973="základní",J973,0)</f>
        <v>0</v>
      </c>
      <c r="BF973" s="227">
        <f>IF(N973="snížená",J973,0)</f>
        <v>0</v>
      </c>
      <c r="BG973" s="227">
        <f>IF(N973="zákl. přenesená",J973,0)</f>
        <v>0</v>
      </c>
      <c r="BH973" s="227">
        <f>IF(N973="sníž. přenesená",J973,0)</f>
        <v>0</v>
      </c>
      <c r="BI973" s="227">
        <f>IF(N973="nulová",J973,0)</f>
        <v>0</v>
      </c>
      <c r="BJ973" s="19" t="s">
        <v>81</v>
      </c>
      <c r="BK973" s="227">
        <f>ROUND(I973*H973,2)</f>
        <v>0</v>
      </c>
      <c r="BL973" s="19" t="s">
        <v>163</v>
      </c>
      <c r="BM973" s="226" t="s">
        <v>1377</v>
      </c>
    </row>
    <row r="974" s="2" customFormat="1">
      <c r="A974" s="40"/>
      <c r="B974" s="41"/>
      <c r="C974" s="42"/>
      <c r="D974" s="228" t="s">
        <v>165</v>
      </c>
      <c r="E974" s="42"/>
      <c r="F974" s="229" t="s">
        <v>1376</v>
      </c>
      <c r="G974" s="42"/>
      <c r="H974" s="42"/>
      <c r="I974" s="230"/>
      <c r="J974" s="42"/>
      <c r="K974" s="42"/>
      <c r="L974" s="46"/>
      <c r="M974" s="231"/>
      <c r="N974" s="232"/>
      <c r="O974" s="86"/>
      <c r="P974" s="86"/>
      <c r="Q974" s="86"/>
      <c r="R974" s="86"/>
      <c r="S974" s="86"/>
      <c r="T974" s="87"/>
      <c r="U974" s="40"/>
      <c r="V974" s="40"/>
      <c r="W974" s="40"/>
      <c r="X974" s="40"/>
      <c r="Y974" s="40"/>
      <c r="Z974" s="40"/>
      <c r="AA974" s="40"/>
      <c r="AB974" s="40"/>
      <c r="AC974" s="40"/>
      <c r="AD974" s="40"/>
      <c r="AE974" s="40"/>
      <c r="AT974" s="19" t="s">
        <v>165</v>
      </c>
      <c r="AU974" s="19" t="s">
        <v>83</v>
      </c>
    </row>
    <row r="975" s="13" customFormat="1">
      <c r="A975" s="13"/>
      <c r="B975" s="233"/>
      <c r="C975" s="234"/>
      <c r="D975" s="228" t="s">
        <v>170</v>
      </c>
      <c r="E975" s="235" t="s">
        <v>28</v>
      </c>
      <c r="F975" s="236" t="s">
        <v>374</v>
      </c>
      <c r="G975" s="234"/>
      <c r="H975" s="237">
        <v>50</v>
      </c>
      <c r="I975" s="238"/>
      <c r="J975" s="234"/>
      <c r="K975" s="234"/>
      <c r="L975" s="239"/>
      <c r="M975" s="240"/>
      <c r="N975" s="241"/>
      <c r="O975" s="241"/>
      <c r="P975" s="241"/>
      <c r="Q975" s="241"/>
      <c r="R975" s="241"/>
      <c r="S975" s="241"/>
      <c r="T975" s="242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43" t="s">
        <v>170</v>
      </c>
      <c r="AU975" s="243" t="s">
        <v>83</v>
      </c>
      <c r="AV975" s="13" t="s">
        <v>83</v>
      </c>
      <c r="AW975" s="13" t="s">
        <v>35</v>
      </c>
      <c r="AX975" s="13" t="s">
        <v>81</v>
      </c>
      <c r="AY975" s="243" t="s">
        <v>156</v>
      </c>
    </row>
    <row r="976" s="12" customFormat="1" ht="22.8" customHeight="1">
      <c r="A976" s="12"/>
      <c r="B976" s="199"/>
      <c r="C976" s="200"/>
      <c r="D976" s="201" t="s">
        <v>73</v>
      </c>
      <c r="E976" s="213" t="s">
        <v>1378</v>
      </c>
      <c r="F976" s="213" t="s">
        <v>1379</v>
      </c>
      <c r="G976" s="200"/>
      <c r="H976" s="200"/>
      <c r="I976" s="203"/>
      <c r="J976" s="214">
        <f>BK976</f>
        <v>0</v>
      </c>
      <c r="K976" s="200"/>
      <c r="L976" s="205"/>
      <c r="M976" s="206"/>
      <c r="N976" s="207"/>
      <c r="O976" s="207"/>
      <c r="P976" s="208">
        <f>SUM(P977:P978)</f>
        <v>0</v>
      </c>
      <c r="Q976" s="207"/>
      <c r="R976" s="208">
        <f>SUM(R977:R978)</f>
        <v>0</v>
      </c>
      <c r="S976" s="207"/>
      <c r="T976" s="209">
        <f>SUM(T977:T978)</f>
        <v>0</v>
      </c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R976" s="210" t="s">
        <v>81</v>
      </c>
      <c r="AT976" s="211" t="s">
        <v>73</v>
      </c>
      <c r="AU976" s="211" t="s">
        <v>81</v>
      </c>
      <c r="AY976" s="210" t="s">
        <v>156</v>
      </c>
      <c r="BK976" s="212">
        <f>SUM(BK977:BK978)</f>
        <v>0</v>
      </c>
    </row>
    <row r="977" s="2" customFormat="1" ht="49.05" customHeight="1">
      <c r="A977" s="40"/>
      <c r="B977" s="41"/>
      <c r="C977" s="215" t="s">
        <v>1380</v>
      </c>
      <c r="D977" s="215" t="s">
        <v>158</v>
      </c>
      <c r="E977" s="216" t="s">
        <v>1381</v>
      </c>
      <c r="F977" s="217" t="s">
        <v>1382</v>
      </c>
      <c r="G977" s="218" t="s">
        <v>218</v>
      </c>
      <c r="H977" s="219">
        <v>1876.2280000000001</v>
      </c>
      <c r="I977" s="220"/>
      <c r="J977" s="221">
        <f>ROUND(I977*H977,2)</f>
        <v>0</v>
      </c>
      <c r="K977" s="217" t="s">
        <v>162</v>
      </c>
      <c r="L977" s="46"/>
      <c r="M977" s="222" t="s">
        <v>28</v>
      </c>
      <c r="N977" s="223" t="s">
        <v>45</v>
      </c>
      <c r="O977" s="86"/>
      <c r="P977" s="224">
        <f>O977*H977</f>
        <v>0</v>
      </c>
      <c r="Q977" s="224">
        <v>0</v>
      </c>
      <c r="R977" s="224">
        <f>Q977*H977</f>
        <v>0</v>
      </c>
      <c r="S977" s="224">
        <v>0</v>
      </c>
      <c r="T977" s="225">
        <f>S977*H977</f>
        <v>0</v>
      </c>
      <c r="U977" s="40"/>
      <c r="V977" s="40"/>
      <c r="W977" s="40"/>
      <c r="X977" s="40"/>
      <c r="Y977" s="40"/>
      <c r="Z977" s="40"/>
      <c r="AA977" s="40"/>
      <c r="AB977" s="40"/>
      <c r="AC977" s="40"/>
      <c r="AD977" s="40"/>
      <c r="AE977" s="40"/>
      <c r="AR977" s="226" t="s">
        <v>163</v>
      </c>
      <c r="AT977" s="226" t="s">
        <v>158</v>
      </c>
      <c r="AU977" s="226" t="s">
        <v>83</v>
      </c>
      <c r="AY977" s="19" t="s">
        <v>156</v>
      </c>
      <c r="BE977" s="227">
        <f>IF(N977="základní",J977,0)</f>
        <v>0</v>
      </c>
      <c r="BF977" s="227">
        <f>IF(N977="snížená",J977,0)</f>
        <v>0</v>
      </c>
      <c r="BG977" s="227">
        <f>IF(N977="zákl. přenesená",J977,0)</f>
        <v>0</v>
      </c>
      <c r="BH977" s="227">
        <f>IF(N977="sníž. přenesená",J977,0)</f>
        <v>0</v>
      </c>
      <c r="BI977" s="227">
        <f>IF(N977="nulová",J977,0)</f>
        <v>0</v>
      </c>
      <c r="BJ977" s="19" t="s">
        <v>81</v>
      </c>
      <c r="BK977" s="227">
        <f>ROUND(I977*H977,2)</f>
        <v>0</v>
      </c>
      <c r="BL977" s="19" t="s">
        <v>163</v>
      </c>
      <c r="BM977" s="226" t="s">
        <v>1383</v>
      </c>
    </row>
    <row r="978" s="2" customFormat="1">
      <c r="A978" s="40"/>
      <c r="B978" s="41"/>
      <c r="C978" s="42"/>
      <c r="D978" s="228" t="s">
        <v>165</v>
      </c>
      <c r="E978" s="42"/>
      <c r="F978" s="229" t="s">
        <v>1382</v>
      </c>
      <c r="G978" s="42"/>
      <c r="H978" s="42"/>
      <c r="I978" s="230"/>
      <c r="J978" s="42"/>
      <c r="K978" s="42"/>
      <c r="L978" s="46"/>
      <c r="M978" s="231"/>
      <c r="N978" s="232"/>
      <c r="O978" s="86"/>
      <c r="P978" s="86"/>
      <c r="Q978" s="86"/>
      <c r="R978" s="86"/>
      <c r="S978" s="86"/>
      <c r="T978" s="87"/>
      <c r="U978" s="40"/>
      <c r="V978" s="40"/>
      <c r="W978" s="40"/>
      <c r="X978" s="40"/>
      <c r="Y978" s="40"/>
      <c r="Z978" s="40"/>
      <c r="AA978" s="40"/>
      <c r="AB978" s="40"/>
      <c r="AC978" s="40"/>
      <c r="AD978" s="40"/>
      <c r="AE978" s="40"/>
      <c r="AT978" s="19" t="s">
        <v>165</v>
      </c>
      <c r="AU978" s="19" t="s">
        <v>83</v>
      </c>
    </row>
    <row r="979" s="12" customFormat="1" ht="25.92" customHeight="1">
      <c r="A979" s="12"/>
      <c r="B979" s="199"/>
      <c r="C979" s="200"/>
      <c r="D979" s="201" t="s">
        <v>73</v>
      </c>
      <c r="E979" s="202" t="s">
        <v>1384</v>
      </c>
      <c r="F979" s="202" t="s">
        <v>1385</v>
      </c>
      <c r="G979" s="200"/>
      <c r="H979" s="200"/>
      <c r="I979" s="203"/>
      <c r="J979" s="204">
        <f>BK979</f>
        <v>0</v>
      </c>
      <c r="K979" s="200"/>
      <c r="L979" s="205"/>
      <c r="M979" s="206"/>
      <c r="N979" s="207"/>
      <c r="O979" s="207"/>
      <c r="P979" s="208">
        <f>P980+P1002+P1025+P1109+P1203+P1305+P1372+P1408+P1452+P1511+P1656+P1697+P1704+P1750+P1785+P1803+P1816+P1837</f>
        <v>0</v>
      </c>
      <c r="Q979" s="207"/>
      <c r="R979" s="208">
        <f>R980+R1002+R1025+R1109+R1203+R1305+R1372+R1408+R1452+R1511+R1656+R1697+R1704+R1750+R1785+R1803+R1816+R1837</f>
        <v>302.01604199999997</v>
      </c>
      <c r="S979" s="207"/>
      <c r="T979" s="209">
        <f>T980+T1002+T1025+T1109+T1203+T1305+T1372+T1408+T1452+T1511+T1656+T1697+T1704+T1750+T1785+T1803+T1816+T1837</f>
        <v>176.97341096000002</v>
      </c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R979" s="210" t="s">
        <v>83</v>
      </c>
      <c r="AT979" s="211" t="s">
        <v>73</v>
      </c>
      <c r="AU979" s="211" t="s">
        <v>74</v>
      </c>
      <c r="AY979" s="210" t="s">
        <v>156</v>
      </c>
      <c r="BK979" s="212">
        <f>BK980+BK1002+BK1025+BK1109+BK1203+BK1305+BK1372+BK1408+BK1452+BK1511+BK1656+BK1697+BK1704+BK1750+BK1785+BK1803+BK1816+BK1837</f>
        <v>0</v>
      </c>
    </row>
    <row r="980" s="12" customFormat="1" ht="22.8" customHeight="1">
      <c r="A980" s="12"/>
      <c r="B980" s="199"/>
      <c r="C980" s="200"/>
      <c r="D980" s="201" t="s">
        <v>73</v>
      </c>
      <c r="E980" s="213" t="s">
        <v>1386</v>
      </c>
      <c r="F980" s="213" t="s">
        <v>1387</v>
      </c>
      <c r="G980" s="200"/>
      <c r="H980" s="200"/>
      <c r="I980" s="203"/>
      <c r="J980" s="214">
        <f>BK980</f>
        <v>0</v>
      </c>
      <c r="K980" s="200"/>
      <c r="L980" s="205"/>
      <c r="M980" s="206"/>
      <c r="N980" s="207"/>
      <c r="O980" s="207"/>
      <c r="P980" s="208">
        <f>SUM(P981:P1001)</f>
        <v>0</v>
      </c>
      <c r="Q980" s="207"/>
      <c r="R980" s="208">
        <f>SUM(R981:R1001)</f>
        <v>12.085416680000002</v>
      </c>
      <c r="S980" s="207"/>
      <c r="T980" s="209">
        <f>SUM(T981:T1001)</f>
        <v>0</v>
      </c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R980" s="210" t="s">
        <v>83</v>
      </c>
      <c r="AT980" s="211" t="s">
        <v>73</v>
      </c>
      <c r="AU980" s="211" t="s">
        <v>81</v>
      </c>
      <c r="AY980" s="210" t="s">
        <v>156</v>
      </c>
      <c r="BK980" s="212">
        <f>SUM(BK981:BK1001)</f>
        <v>0</v>
      </c>
    </row>
    <row r="981" s="2" customFormat="1" ht="37.8" customHeight="1">
      <c r="A981" s="40"/>
      <c r="B981" s="41"/>
      <c r="C981" s="215" t="s">
        <v>1388</v>
      </c>
      <c r="D981" s="215" t="s">
        <v>158</v>
      </c>
      <c r="E981" s="216" t="s">
        <v>1389</v>
      </c>
      <c r="F981" s="217" t="s">
        <v>1390</v>
      </c>
      <c r="G981" s="218" t="s">
        <v>161</v>
      </c>
      <c r="H981" s="219">
        <v>2007</v>
      </c>
      <c r="I981" s="220"/>
      <c r="J981" s="221">
        <f>ROUND(I981*H981,2)</f>
        <v>0</v>
      </c>
      <c r="K981" s="217" t="s">
        <v>162</v>
      </c>
      <c r="L981" s="46"/>
      <c r="M981" s="222" t="s">
        <v>28</v>
      </c>
      <c r="N981" s="223" t="s">
        <v>45</v>
      </c>
      <c r="O981" s="86"/>
      <c r="P981" s="224">
        <f>O981*H981</f>
        <v>0</v>
      </c>
      <c r="Q981" s="224">
        <v>0.0040000000000000001</v>
      </c>
      <c r="R981" s="224">
        <f>Q981*H981</f>
        <v>8.0280000000000005</v>
      </c>
      <c r="S981" s="224">
        <v>0</v>
      </c>
      <c r="T981" s="225">
        <f>S981*H981</f>
        <v>0</v>
      </c>
      <c r="U981" s="40"/>
      <c r="V981" s="40"/>
      <c r="W981" s="40"/>
      <c r="X981" s="40"/>
      <c r="Y981" s="40"/>
      <c r="Z981" s="40"/>
      <c r="AA981" s="40"/>
      <c r="AB981" s="40"/>
      <c r="AC981" s="40"/>
      <c r="AD981" s="40"/>
      <c r="AE981" s="40"/>
      <c r="AR981" s="226" t="s">
        <v>1391</v>
      </c>
      <c r="AT981" s="226" t="s">
        <v>158</v>
      </c>
      <c r="AU981" s="226" t="s">
        <v>83</v>
      </c>
      <c r="AY981" s="19" t="s">
        <v>156</v>
      </c>
      <c r="BE981" s="227">
        <f>IF(N981="základní",J981,0)</f>
        <v>0</v>
      </c>
      <c r="BF981" s="227">
        <f>IF(N981="snížená",J981,0)</f>
        <v>0</v>
      </c>
      <c r="BG981" s="227">
        <f>IF(N981="zákl. přenesená",J981,0)</f>
        <v>0</v>
      </c>
      <c r="BH981" s="227">
        <f>IF(N981="sníž. přenesená",J981,0)</f>
        <v>0</v>
      </c>
      <c r="BI981" s="227">
        <f>IF(N981="nulová",J981,0)</f>
        <v>0</v>
      </c>
      <c r="BJ981" s="19" t="s">
        <v>81</v>
      </c>
      <c r="BK981" s="227">
        <f>ROUND(I981*H981,2)</f>
        <v>0</v>
      </c>
      <c r="BL981" s="19" t="s">
        <v>1391</v>
      </c>
      <c r="BM981" s="226" t="s">
        <v>1392</v>
      </c>
    </row>
    <row r="982" s="2" customFormat="1">
      <c r="A982" s="40"/>
      <c r="B982" s="41"/>
      <c r="C982" s="42"/>
      <c r="D982" s="228" t="s">
        <v>165</v>
      </c>
      <c r="E982" s="42"/>
      <c r="F982" s="229" t="s">
        <v>1390</v>
      </c>
      <c r="G982" s="42"/>
      <c r="H982" s="42"/>
      <c r="I982" s="230"/>
      <c r="J982" s="42"/>
      <c r="K982" s="42"/>
      <c r="L982" s="46"/>
      <c r="M982" s="231"/>
      <c r="N982" s="232"/>
      <c r="O982" s="86"/>
      <c r="P982" s="86"/>
      <c r="Q982" s="86"/>
      <c r="R982" s="86"/>
      <c r="S982" s="86"/>
      <c r="T982" s="87"/>
      <c r="U982" s="40"/>
      <c r="V982" s="40"/>
      <c r="W982" s="40"/>
      <c r="X982" s="40"/>
      <c r="Y982" s="40"/>
      <c r="Z982" s="40"/>
      <c r="AA982" s="40"/>
      <c r="AB982" s="40"/>
      <c r="AC982" s="40"/>
      <c r="AD982" s="40"/>
      <c r="AE982" s="40"/>
      <c r="AT982" s="19" t="s">
        <v>165</v>
      </c>
      <c r="AU982" s="19" t="s">
        <v>83</v>
      </c>
    </row>
    <row r="983" s="13" customFormat="1">
      <c r="A983" s="13"/>
      <c r="B983" s="233"/>
      <c r="C983" s="234"/>
      <c r="D983" s="228" t="s">
        <v>170</v>
      </c>
      <c r="E983" s="235" t="s">
        <v>28</v>
      </c>
      <c r="F983" s="236" t="s">
        <v>1393</v>
      </c>
      <c r="G983" s="234"/>
      <c r="H983" s="237">
        <v>2007</v>
      </c>
      <c r="I983" s="238"/>
      <c r="J983" s="234"/>
      <c r="K983" s="234"/>
      <c r="L983" s="239"/>
      <c r="M983" s="240"/>
      <c r="N983" s="241"/>
      <c r="O983" s="241"/>
      <c r="P983" s="241"/>
      <c r="Q983" s="241"/>
      <c r="R983" s="241"/>
      <c r="S983" s="241"/>
      <c r="T983" s="242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3" t="s">
        <v>170</v>
      </c>
      <c r="AU983" s="243" t="s">
        <v>83</v>
      </c>
      <c r="AV983" s="13" t="s">
        <v>83</v>
      </c>
      <c r="AW983" s="13" t="s">
        <v>35</v>
      </c>
      <c r="AX983" s="13" t="s">
        <v>74</v>
      </c>
      <c r="AY983" s="243" t="s">
        <v>156</v>
      </c>
    </row>
    <row r="984" s="14" customFormat="1">
      <c r="A984" s="14"/>
      <c r="B984" s="244"/>
      <c r="C984" s="245"/>
      <c r="D984" s="228" t="s">
        <v>170</v>
      </c>
      <c r="E984" s="246" t="s">
        <v>28</v>
      </c>
      <c r="F984" s="247" t="s">
        <v>186</v>
      </c>
      <c r="G984" s="245"/>
      <c r="H984" s="248">
        <v>2007</v>
      </c>
      <c r="I984" s="249"/>
      <c r="J984" s="245"/>
      <c r="K984" s="245"/>
      <c r="L984" s="250"/>
      <c r="M984" s="251"/>
      <c r="N984" s="252"/>
      <c r="O984" s="252"/>
      <c r="P984" s="252"/>
      <c r="Q984" s="252"/>
      <c r="R984" s="252"/>
      <c r="S984" s="252"/>
      <c r="T984" s="253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4" t="s">
        <v>170</v>
      </c>
      <c r="AU984" s="254" t="s">
        <v>83</v>
      </c>
      <c r="AV984" s="14" t="s">
        <v>163</v>
      </c>
      <c r="AW984" s="14" t="s">
        <v>35</v>
      </c>
      <c r="AX984" s="14" t="s">
        <v>81</v>
      </c>
      <c r="AY984" s="254" t="s">
        <v>156</v>
      </c>
    </row>
    <row r="985" s="2" customFormat="1" ht="37.8" customHeight="1">
      <c r="A985" s="40"/>
      <c r="B985" s="41"/>
      <c r="C985" s="215" t="s">
        <v>1394</v>
      </c>
      <c r="D985" s="215" t="s">
        <v>158</v>
      </c>
      <c r="E985" s="216" t="s">
        <v>1395</v>
      </c>
      <c r="F985" s="217" t="s">
        <v>1396</v>
      </c>
      <c r="G985" s="218" t="s">
        <v>161</v>
      </c>
      <c r="H985" s="219">
        <v>735.89999999999998</v>
      </c>
      <c r="I985" s="220"/>
      <c r="J985" s="221">
        <f>ROUND(I985*H985,2)</f>
        <v>0</v>
      </c>
      <c r="K985" s="217" t="s">
        <v>162</v>
      </c>
      <c r="L985" s="46"/>
      <c r="M985" s="222" t="s">
        <v>28</v>
      </c>
      <c r="N985" s="223" t="s">
        <v>45</v>
      </c>
      <c r="O985" s="86"/>
      <c r="P985" s="224">
        <f>O985*H985</f>
        <v>0</v>
      </c>
      <c r="Q985" s="224">
        <v>0.00080000000000000004</v>
      </c>
      <c r="R985" s="224">
        <f>Q985*H985</f>
        <v>0.58872000000000002</v>
      </c>
      <c r="S985" s="224">
        <v>0</v>
      </c>
      <c r="T985" s="225">
        <f>S985*H985</f>
        <v>0</v>
      </c>
      <c r="U985" s="40"/>
      <c r="V985" s="40"/>
      <c r="W985" s="40"/>
      <c r="X985" s="40"/>
      <c r="Y985" s="40"/>
      <c r="Z985" s="40"/>
      <c r="AA985" s="40"/>
      <c r="AB985" s="40"/>
      <c r="AC985" s="40"/>
      <c r="AD985" s="40"/>
      <c r="AE985" s="40"/>
      <c r="AR985" s="226" t="s">
        <v>1391</v>
      </c>
      <c r="AT985" s="226" t="s">
        <v>158</v>
      </c>
      <c r="AU985" s="226" t="s">
        <v>83</v>
      </c>
      <c r="AY985" s="19" t="s">
        <v>156</v>
      </c>
      <c r="BE985" s="227">
        <f>IF(N985="základní",J985,0)</f>
        <v>0</v>
      </c>
      <c r="BF985" s="227">
        <f>IF(N985="snížená",J985,0)</f>
        <v>0</v>
      </c>
      <c r="BG985" s="227">
        <f>IF(N985="zákl. přenesená",J985,0)</f>
        <v>0</v>
      </c>
      <c r="BH985" s="227">
        <f>IF(N985="sníž. přenesená",J985,0)</f>
        <v>0</v>
      </c>
      <c r="BI985" s="227">
        <f>IF(N985="nulová",J985,0)</f>
        <v>0</v>
      </c>
      <c r="BJ985" s="19" t="s">
        <v>81</v>
      </c>
      <c r="BK985" s="227">
        <f>ROUND(I985*H985,2)</f>
        <v>0</v>
      </c>
      <c r="BL985" s="19" t="s">
        <v>1391</v>
      </c>
      <c r="BM985" s="226" t="s">
        <v>1397</v>
      </c>
    </row>
    <row r="986" s="2" customFormat="1">
      <c r="A986" s="40"/>
      <c r="B986" s="41"/>
      <c r="C986" s="42"/>
      <c r="D986" s="228" t="s">
        <v>165</v>
      </c>
      <c r="E986" s="42"/>
      <c r="F986" s="229" t="s">
        <v>1396</v>
      </c>
      <c r="G986" s="42"/>
      <c r="H986" s="42"/>
      <c r="I986" s="230"/>
      <c r="J986" s="42"/>
      <c r="K986" s="42"/>
      <c r="L986" s="46"/>
      <c r="M986" s="231"/>
      <c r="N986" s="232"/>
      <c r="O986" s="86"/>
      <c r="P986" s="86"/>
      <c r="Q986" s="86"/>
      <c r="R986" s="86"/>
      <c r="S986" s="86"/>
      <c r="T986" s="87"/>
      <c r="U986" s="40"/>
      <c r="V986" s="40"/>
      <c r="W986" s="40"/>
      <c r="X986" s="40"/>
      <c r="Y986" s="40"/>
      <c r="Z986" s="40"/>
      <c r="AA986" s="40"/>
      <c r="AB986" s="40"/>
      <c r="AC986" s="40"/>
      <c r="AD986" s="40"/>
      <c r="AE986" s="40"/>
      <c r="AT986" s="19" t="s">
        <v>165</v>
      </c>
      <c r="AU986" s="19" t="s">
        <v>83</v>
      </c>
    </row>
    <row r="987" s="13" customFormat="1">
      <c r="A987" s="13"/>
      <c r="B987" s="233"/>
      <c r="C987" s="234"/>
      <c r="D987" s="228" t="s">
        <v>170</v>
      </c>
      <c r="E987" s="235" t="s">
        <v>28</v>
      </c>
      <c r="F987" s="236" t="s">
        <v>1398</v>
      </c>
      <c r="G987" s="234"/>
      <c r="H987" s="237">
        <v>735.89999999999998</v>
      </c>
      <c r="I987" s="238"/>
      <c r="J987" s="234"/>
      <c r="K987" s="234"/>
      <c r="L987" s="239"/>
      <c r="M987" s="240"/>
      <c r="N987" s="241"/>
      <c r="O987" s="241"/>
      <c r="P987" s="241"/>
      <c r="Q987" s="241"/>
      <c r="R987" s="241"/>
      <c r="S987" s="241"/>
      <c r="T987" s="242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43" t="s">
        <v>170</v>
      </c>
      <c r="AU987" s="243" t="s">
        <v>83</v>
      </c>
      <c r="AV987" s="13" t="s">
        <v>83</v>
      </c>
      <c r="AW987" s="13" t="s">
        <v>35</v>
      </c>
      <c r="AX987" s="13" t="s">
        <v>81</v>
      </c>
      <c r="AY987" s="243" t="s">
        <v>156</v>
      </c>
    </row>
    <row r="988" s="2" customFormat="1" ht="24.15" customHeight="1">
      <c r="A988" s="40"/>
      <c r="B988" s="41"/>
      <c r="C988" s="215" t="s">
        <v>1399</v>
      </c>
      <c r="D988" s="215" t="s">
        <v>158</v>
      </c>
      <c r="E988" s="216" t="s">
        <v>1400</v>
      </c>
      <c r="F988" s="217" t="s">
        <v>1401</v>
      </c>
      <c r="G988" s="218" t="s">
        <v>289</v>
      </c>
      <c r="H988" s="219">
        <v>300.30000000000001</v>
      </c>
      <c r="I988" s="220"/>
      <c r="J988" s="221">
        <f>ROUND(I988*H988,2)</f>
        <v>0</v>
      </c>
      <c r="K988" s="217" t="s">
        <v>162</v>
      </c>
      <c r="L988" s="46"/>
      <c r="M988" s="222" t="s">
        <v>28</v>
      </c>
      <c r="N988" s="223" t="s">
        <v>45</v>
      </c>
      <c r="O988" s="86"/>
      <c r="P988" s="224">
        <f>O988*H988</f>
        <v>0</v>
      </c>
      <c r="Q988" s="224">
        <v>0.00016000000000000001</v>
      </c>
      <c r="R988" s="224">
        <f>Q988*H988</f>
        <v>0.048048000000000007</v>
      </c>
      <c r="S988" s="224">
        <v>0</v>
      </c>
      <c r="T988" s="225">
        <f>S988*H988</f>
        <v>0</v>
      </c>
      <c r="U988" s="40"/>
      <c r="V988" s="40"/>
      <c r="W988" s="40"/>
      <c r="X988" s="40"/>
      <c r="Y988" s="40"/>
      <c r="Z988" s="40"/>
      <c r="AA988" s="40"/>
      <c r="AB988" s="40"/>
      <c r="AC988" s="40"/>
      <c r="AD988" s="40"/>
      <c r="AE988" s="40"/>
      <c r="AR988" s="226" t="s">
        <v>1391</v>
      </c>
      <c r="AT988" s="226" t="s">
        <v>158</v>
      </c>
      <c r="AU988" s="226" t="s">
        <v>83</v>
      </c>
      <c r="AY988" s="19" t="s">
        <v>156</v>
      </c>
      <c r="BE988" s="227">
        <f>IF(N988="základní",J988,0)</f>
        <v>0</v>
      </c>
      <c r="BF988" s="227">
        <f>IF(N988="snížená",J988,0)</f>
        <v>0</v>
      </c>
      <c r="BG988" s="227">
        <f>IF(N988="zákl. přenesená",J988,0)</f>
        <v>0</v>
      </c>
      <c r="BH988" s="227">
        <f>IF(N988="sníž. přenesená",J988,0)</f>
        <v>0</v>
      </c>
      <c r="BI988" s="227">
        <f>IF(N988="nulová",J988,0)</f>
        <v>0</v>
      </c>
      <c r="BJ988" s="19" t="s">
        <v>81</v>
      </c>
      <c r="BK988" s="227">
        <f>ROUND(I988*H988,2)</f>
        <v>0</v>
      </c>
      <c r="BL988" s="19" t="s">
        <v>1391</v>
      </c>
      <c r="BM988" s="226" t="s">
        <v>1402</v>
      </c>
    </row>
    <row r="989" s="2" customFormat="1">
      <c r="A989" s="40"/>
      <c r="B989" s="41"/>
      <c r="C989" s="42"/>
      <c r="D989" s="228" t="s">
        <v>165</v>
      </c>
      <c r="E989" s="42"/>
      <c r="F989" s="229" t="s">
        <v>1401</v>
      </c>
      <c r="G989" s="42"/>
      <c r="H989" s="42"/>
      <c r="I989" s="230"/>
      <c r="J989" s="42"/>
      <c r="K989" s="42"/>
      <c r="L989" s="46"/>
      <c r="M989" s="231"/>
      <c r="N989" s="232"/>
      <c r="O989" s="86"/>
      <c r="P989" s="86"/>
      <c r="Q989" s="86"/>
      <c r="R989" s="86"/>
      <c r="S989" s="86"/>
      <c r="T989" s="87"/>
      <c r="U989" s="40"/>
      <c r="V989" s="40"/>
      <c r="W989" s="40"/>
      <c r="X989" s="40"/>
      <c r="Y989" s="40"/>
      <c r="Z989" s="40"/>
      <c r="AA989" s="40"/>
      <c r="AB989" s="40"/>
      <c r="AC989" s="40"/>
      <c r="AD989" s="40"/>
      <c r="AE989" s="40"/>
      <c r="AT989" s="19" t="s">
        <v>165</v>
      </c>
      <c r="AU989" s="19" t="s">
        <v>83</v>
      </c>
    </row>
    <row r="990" s="13" customFormat="1">
      <c r="A990" s="13"/>
      <c r="B990" s="233"/>
      <c r="C990" s="234"/>
      <c r="D990" s="228" t="s">
        <v>170</v>
      </c>
      <c r="E990" s="235" t="s">
        <v>28</v>
      </c>
      <c r="F990" s="236" t="s">
        <v>1403</v>
      </c>
      <c r="G990" s="234"/>
      <c r="H990" s="237">
        <v>300.30000000000001</v>
      </c>
      <c r="I990" s="238"/>
      <c r="J990" s="234"/>
      <c r="K990" s="234"/>
      <c r="L990" s="239"/>
      <c r="M990" s="240"/>
      <c r="N990" s="241"/>
      <c r="O990" s="241"/>
      <c r="P990" s="241"/>
      <c r="Q990" s="241"/>
      <c r="R990" s="241"/>
      <c r="S990" s="241"/>
      <c r="T990" s="242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T990" s="243" t="s">
        <v>170</v>
      </c>
      <c r="AU990" s="243" t="s">
        <v>83</v>
      </c>
      <c r="AV990" s="13" t="s">
        <v>83</v>
      </c>
      <c r="AW990" s="13" t="s">
        <v>35</v>
      </c>
      <c r="AX990" s="13" t="s">
        <v>81</v>
      </c>
      <c r="AY990" s="243" t="s">
        <v>156</v>
      </c>
    </row>
    <row r="991" s="2" customFormat="1" ht="37.8" customHeight="1">
      <c r="A991" s="40"/>
      <c r="B991" s="41"/>
      <c r="C991" s="215" t="s">
        <v>1404</v>
      </c>
      <c r="D991" s="215" t="s">
        <v>158</v>
      </c>
      <c r="E991" s="216" t="s">
        <v>1405</v>
      </c>
      <c r="F991" s="217" t="s">
        <v>1406</v>
      </c>
      <c r="G991" s="218" t="s">
        <v>161</v>
      </c>
      <c r="H991" s="219">
        <v>621.45000000000005</v>
      </c>
      <c r="I991" s="220"/>
      <c r="J991" s="221">
        <f>ROUND(I991*H991,2)</f>
        <v>0</v>
      </c>
      <c r="K991" s="217" t="s">
        <v>162</v>
      </c>
      <c r="L991" s="46"/>
      <c r="M991" s="222" t="s">
        <v>28</v>
      </c>
      <c r="N991" s="223" t="s">
        <v>45</v>
      </c>
      <c r="O991" s="86"/>
      <c r="P991" s="224">
        <f>O991*H991</f>
        <v>0</v>
      </c>
      <c r="Q991" s="224">
        <v>0</v>
      </c>
      <c r="R991" s="224">
        <f>Q991*H991</f>
        <v>0</v>
      </c>
      <c r="S991" s="224">
        <v>0</v>
      </c>
      <c r="T991" s="225">
        <f>S991*H991</f>
        <v>0</v>
      </c>
      <c r="U991" s="40"/>
      <c r="V991" s="40"/>
      <c r="W991" s="40"/>
      <c r="X991" s="40"/>
      <c r="Y991" s="40"/>
      <c r="Z991" s="40"/>
      <c r="AA991" s="40"/>
      <c r="AB991" s="40"/>
      <c r="AC991" s="40"/>
      <c r="AD991" s="40"/>
      <c r="AE991" s="40"/>
      <c r="AR991" s="226" t="s">
        <v>1391</v>
      </c>
      <c r="AT991" s="226" t="s">
        <v>158</v>
      </c>
      <c r="AU991" s="226" t="s">
        <v>83</v>
      </c>
      <c r="AY991" s="19" t="s">
        <v>156</v>
      </c>
      <c r="BE991" s="227">
        <f>IF(N991="základní",J991,0)</f>
        <v>0</v>
      </c>
      <c r="BF991" s="227">
        <f>IF(N991="snížená",J991,0)</f>
        <v>0</v>
      </c>
      <c r="BG991" s="227">
        <f>IF(N991="zákl. přenesená",J991,0)</f>
        <v>0</v>
      </c>
      <c r="BH991" s="227">
        <f>IF(N991="sníž. přenesená",J991,0)</f>
        <v>0</v>
      </c>
      <c r="BI991" s="227">
        <f>IF(N991="nulová",J991,0)</f>
        <v>0</v>
      </c>
      <c r="BJ991" s="19" t="s">
        <v>81</v>
      </c>
      <c r="BK991" s="227">
        <f>ROUND(I991*H991,2)</f>
        <v>0</v>
      </c>
      <c r="BL991" s="19" t="s">
        <v>1391</v>
      </c>
      <c r="BM991" s="226" t="s">
        <v>1407</v>
      </c>
    </row>
    <row r="992" s="2" customFormat="1">
      <c r="A992" s="40"/>
      <c r="B992" s="41"/>
      <c r="C992" s="42"/>
      <c r="D992" s="228" t="s">
        <v>165</v>
      </c>
      <c r="E992" s="42"/>
      <c r="F992" s="229" t="s">
        <v>1406</v>
      </c>
      <c r="G992" s="42"/>
      <c r="H992" s="42"/>
      <c r="I992" s="230"/>
      <c r="J992" s="42"/>
      <c r="K992" s="42"/>
      <c r="L992" s="46"/>
      <c r="M992" s="231"/>
      <c r="N992" s="232"/>
      <c r="O992" s="86"/>
      <c r="P992" s="86"/>
      <c r="Q992" s="86"/>
      <c r="R992" s="86"/>
      <c r="S992" s="86"/>
      <c r="T992" s="87"/>
      <c r="U992" s="40"/>
      <c r="V992" s="40"/>
      <c r="W992" s="40"/>
      <c r="X992" s="40"/>
      <c r="Y992" s="40"/>
      <c r="Z992" s="40"/>
      <c r="AA992" s="40"/>
      <c r="AB992" s="40"/>
      <c r="AC992" s="40"/>
      <c r="AD992" s="40"/>
      <c r="AE992" s="40"/>
      <c r="AT992" s="19" t="s">
        <v>165</v>
      </c>
      <c r="AU992" s="19" t="s">
        <v>83</v>
      </c>
    </row>
    <row r="993" s="2" customFormat="1" ht="24.15" customHeight="1">
      <c r="A993" s="40"/>
      <c r="B993" s="41"/>
      <c r="C993" s="255" t="s">
        <v>1408</v>
      </c>
      <c r="D993" s="255" t="s">
        <v>273</v>
      </c>
      <c r="E993" s="256" t="s">
        <v>1409</v>
      </c>
      <c r="F993" s="257" t="s">
        <v>1410</v>
      </c>
      <c r="G993" s="258" t="s">
        <v>161</v>
      </c>
      <c r="H993" s="259">
        <v>714.66800000000001</v>
      </c>
      <c r="I993" s="260"/>
      <c r="J993" s="261">
        <f>ROUND(I993*H993,2)</f>
        <v>0</v>
      </c>
      <c r="K993" s="257" t="s">
        <v>162</v>
      </c>
      <c r="L993" s="262"/>
      <c r="M993" s="263" t="s">
        <v>28</v>
      </c>
      <c r="N993" s="264" t="s">
        <v>45</v>
      </c>
      <c r="O993" s="86"/>
      <c r="P993" s="224">
        <f>O993*H993</f>
        <v>0</v>
      </c>
      <c r="Q993" s="224">
        <v>0.0015100000000000001</v>
      </c>
      <c r="R993" s="224">
        <f>Q993*H993</f>
        <v>1.0791486800000001</v>
      </c>
      <c r="S993" s="224">
        <v>0</v>
      </c>
      <c r="T993" s="225">
        <f>S993*H993</f>
        <v>0</v>
      </c>
      <c r="U993" s="40"/>
      <c r="V993" s="40"/>
      <c r="W993" s="40"/>
      <c r="X993" s="40"/>
      <c r="Y993" s="40"/>
      <c r="Z993" s="40"/>
      <c r="AA993" s="40"/>
      <c r="AB993" s="40"/>
      <c r="AC993" s="40"/>
      <c r="AD993" s="40"/>
      <c r="AE993" s="40"/>
      <c r="AR993" s="226" t="s">
        <v>1411</v>
      </c>
      <c r="AT993" s="226" t="s">
        <v>273</v>
      </c>
      <c r="AU993" s="226" t="s">
        <v>83</v>
      </c>
      <c r="AY993" s="19" t="s">
        <v>156</v>
      </c>
      <c r="BE993" s="227">
        <f>IF(N993="základní",J993,0)</f>
        <v>0</v>
      </c>
      <c r="BF993" s="227">
        <f>IF(N993="snížená",J993,0)</f>
        <v>0</v>
      </c>
      <c r="BG993" s="227">
        <f>IF(N993="zákl. přenesená",J993,0)</f>
        <v>0</v>
      </c>
      <c r="BH993" s="227">
        <f>IF(N993="sníž. přenesená",J993,0)</f>
        <v>0</v>
      </c>
      <c r="BI993" s="227">
        <f>IF(N993="nulová",J993,0)</f>
        <v>0</v>
      </c>
      <c r="BJ993" s="19" t="s">
        <v>81</v>
      </c>
      <c r="BK993" s="227">
        <f>ROUND(I993*H993,2)</f>
        <v>0</v>
      </c>
      <c r="BL993" s="19" t="s">
        <v>1391</v>
      </c>
      <c r="BM993" s="226" t="s">
        <v>1412</v>
      </c>
    </row>
    <row r="994" s="2" customFormat="1">
      <c r="A994" s="40"/>
      <c r="B994" s="41"/>
      <c r="C994" s="42"/>
      <c r="D994" s="228" t="s">
        <v>165</v>
      </c>
      <c r="E994" s="42"/>
      <c r="F994" s="229" t="s">
        <v>1410</v>
      </c>
      <c r="G994" s="42"/>
      <c r="H994" s="42"/>
      <c r="I994" s="230"/>
      <c r="J994" s="42"/>
      <c r="K994" s="42"/>
      <c r="L994" s="46"/>
      <c r="M994" s="231"/>
      <c r="N994" s="232"/>
      <c r="O994" s="86"/>
      <c r="P994" s="86"/>
      <c r="Q994" s="86"/>
      <c r="R994" s="86"/>
      <c r="S994" s="86"/>
      <c r="T994" s="87"/>
      <c r="U994" s="40"/>
      <c r="V994" s="40"/>
      <c r="W994" s="40"/>
      <c r="X994" s="40"/>
      <c r="Y994" s="40"/>
      <c r="Z994" s="40"/>
      <c r="AA994" s="40"/>
      <c r="AB994" s="40"/>
      <c r="AC994" s="40"/>
      <c r="AD994" s="40"/>
      <c r="AE994" s="40"/>
      <c r="AT994" s="19" t="s">
        <v>165</v>
      </c>
      <c r="AU994" s="19" t="s">
        <v>83</v>
      </c>
    </row>
    <row r="995" s="13" customFormat="1">
      <c r="A995" s="13"/>
      <c r="B995" s="233"/>
      <c r="C995" s="234"/>
      <c r="D995" s="228" t="s">
        <v>170</v>
      </c>
      <c r="E995" s="235" t="s">
        <v>28</v>
      </c>
      <c r="F995" s="236" t="s">
        <v>1413</v>
      </c>
      <c r="G995" s="234"/>
      <c r="H995" s="237">
        <v>714.66800000000001</v>
      </c>
      <c r="I995" s="238"/>
      <c r="J995" s="234"/>
      <c r="K995" s="234"/>
      <c r="L995" s="239"/>
      <c r="M995" s="240"/>
      <c r="N995" s="241"/>
      <c r="O995" s="241"/>
      <c r="P995" s="241"/>
      <c r="Q995" s="241"/>
      <c r="R995" s="241"/>
      <c r="S995" s="241"/>
      <c r="T995" s="24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3" t="s">
        <v>170</v>
      </c>
      <c r="AU995" s="243" t="s">
        <v>83</v>
      </c>
      <c r="AV995" s="13" t="s">
        <v>83</v>
      </c>
      <c r="AW995" s="13" t="s">
        <v>35</v>
      </c>
      <c r="AX995" s="13" t="s">
        <v>81</v>
      </c>
      <c r="AY995" s="243" t="s">
        <v>156</v>
      </c>
    </row>
    <row r="996" s="2" customFormat="1" ht="37.8" customHeight="1">
      <c r="A996" s="40"/>
      <c r="B996" s="41"/>
      <c r="C996" s="215" t="s">
        <v>1414</v>
      </c>
      <c r="D996" s="215" t="s">
        <v>158</v>
      </c>
      <c r="E996" s="216" t="s">
        <v>1415</v>
      </c>
      <c r="F996" s="217" t="s">
        <v>1416</v>
      </c>
      <c r="G996" s="218" t="s">
        <v>161</v>
      </c>
      <c r="H996" s="219">
        <v>669</v>
      </c>
      <c r="I996" s="220"/>
      <c r="J996" s="221">
        <f>ROUND(I996*H996,2)</f>
        <v>0</v>
      </c>
      <c r="K996" s="217" t="s">
        <v>338</v>
      </c>
      <c r="L996" s="46"/>
      <c r="M996" s="222" t="s">
        <v>28</v>
      </c>
      <c r="N996" s="223" t="s">
        <v>45</v>
      </c>
      <c r="O996" s="86"/>
      <c r="P996" s="224">
        <f>O996*H996</f>
        <v>0</v>
      </c>
      <c r="Q996" s="224">
        <v>0.0035000000000000001</v>
      </c>
      <c r="R996" s="224">
        <f>Q996*H996</f>
        <v>2.3414999999999999</v>
      </c>
      <c r="S996" s="224">
        <v>0</v>
      </c>
      <c r="T996" s="225">
        <f>S996*H996</f>
        <v>0</v>
      </c>
      <c r="U996" s="40"/>
      <c r="V996" s="40"/>
      <c r="W996" s="40"/>
      <c r="X996" s="40"/>
      <c r="Y996" s="40"/>
      <c r="Z996" s="40"/>
      <c r="AA996" s="40"/>
      <c r="AB996" s="40"/>
      <c r="AC996" s="40"/>
      <c r="AD996" s="40"/>
      <c r="AE996" s="40"/>
      <c r="AR996" s="226" t="s">
        <v>1391</v>
      </c>
      <c r="AT996" s="226" t="s">
        <v>158</v>
      </c>
      <c r="AU996" s="226" t="s">
        <v>83</v>
      </c>
      <c r="AY996" s="19" t="s">
        <v>156</v>
      </c>
      <c r="BE996" s="227">
        <f>IF(N996="základní",J996,0)</f>
        <v>0</v>
      </c>
      <c r="BF996" s="227">
        <f>IF(N996="snížená",J996,0)</f>
        <v>0</v>
      </c>
      <c r="BG996" s="227">
        <f>IF(N996="zákl. přenesená",J996,0)</f>
        <v>0</v>
      </c>
      <c r="BH996" s="227">
        <f>IF(N996="sníž. přenesená",J996,0)</f>
        <v>0</v>
      </c>
      <c r="BI996" s="227">
        <f>IF(N996="nulová",J996,0)</f>
        <v>0</v>
      </c>
      <c r="BJ996" s="19" t="s">
        <v>81</v>
      </c>
      <c r="BK996" s="227">
        <f>ROUND(I996*H996,2)</f>
        <v>0</v>
      </c>
      <c r="BL996" s="19" t="s">
        <v>1391</v>
      </c>
      <c r="BM996" s="226" t="s">
        <v>1417</v>
      </c>
    </row>
    <row r="997" s="2" customFormat="1">
      <c r="A997" s="40"/>
      <c r="B997" s="41"/>
      <c r="C997" s="42"/>
      <c r="D997" s="228" t="s">
        <v>165</v>
      </c>
      <c r="E997" s="42"/>
      <c r="F997" s="229" t="s">
        <v>1416</v>
      </c>
      <c r="G997" s="42"/>
      <c r="H997" s="42"/>
      <c r="I997" s="230"/>
      <c r="J997" s="42"/>
      <c r="K997" s="42"/>
      <c r="L997" s="46"/>
      <c r="M997" s="231"/>
      <c r="N997" s="232"/>
      <c r="O997" s="86"/>
      <c r="P997" s="86"/>
      <c r="Q997" s="86"/>
      <c r="R997" s="86"/>
      <c r="S997" s="86"/>
      <c r="T997" s="87"/>
      <c r="U997" s="40"/>
      <c r="V997" s="40"/>
      <c r="W997" s="40"/>
      <c r="X997" s="40"/>
      <c r="Y997" s="40"/>
      <c r="Z997" s="40"/>
      <c r="AA997" s="40"/>
      <c r="AB997" s="40"/>
      <c r="AC997" s="40"/>
      <c r="AD997" s="40"/>
      <c r="AE997" s="40"/>
      <c r="AT997" s="19" t="s">
        <v>165</v>
      </c>
      <c r="AU997" s="19" t="s">
        <v>83</v>
      </c>
    </row>
    <row r="998" s="13" customFormat="1">
      <c r="A998" s="13"/>
      <c r="B998" s="233"/>
      <c r="C998" s="234"/>
      <c r="D998" s="228" t="s">
        <v>170</v>
      </c>
      <c r="E998" s="235" t="s">
        <v>28</v>
      </c>
      <c r="F998" s="236" t="s">
        <v>1418</v>
      </c>
      <c r="G998" s="234"/>
      <c r="H998" s="237">
        <v>669</v>
      </c>
      <c r="I998" s="238"/>
      <c r="J998" s="234"/>
      <c r="K998" s="234"/>
      <c r="L998" s="239"/>
      <c r="M998" s="240"/>
      <c r="N998" s="241"/>
      <c r="O998" s="241"/>
      <c r="P998" s="241"/>
      <c r="Q998" s="241"/>
      <c r="R998" s="241"/>
      <c r="S998" s="241"/>
      <c r="T998" s="242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T998" s="243" t="s">
        <v>170</v>
      </c>
      <c r="AU998" s="243" t="s">
        <v>83</v>
      </c>
      <c r="AV998" s="13" t="s">
        <v>83</v>
      </c>
      <c r="AW998" s="13" t="s">
        <v>35</v>
      </c>
      <c r="AX998" s="13" t="s">
        <v>74</v>
      </c>
      <c r="AY998" s="243" t="s">
        <v>156</v>
      </c>
    </row>
    <row r="999" s="14" customFormat="1">
      <c r="A999" s="14"/>
      <c r="B999" s="244"/>
      <c r="C999" s="245"/>
      <c r="D999" s="228" t="s">
        <v>170</v>
      </c>
      <c r="E999" s="246" t="s">
        <v>28</v>
      </c>
      <c r="F999" s="247" t="s">
        <v>186</v>
      </c>
      <c r="G999" s="245"/>
      <c r="H999" s="248">
        <v>669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4" t="s">
        <v>170</v>
      </c>
      <c r="AU999" s="254" t="s">
        <v>83</v>
      </c>
      <c r="AV999" s="14" t="s">
        <v>163</v>
      </c>
      <c r="AW999" s="14" t="s">
        <v>35</v>
      </c>
      <c r="AX999" s="14" t="s">
        <v>81</v>
      </c>
      <c r="AY999" s="254" t="s">
        <v>156</v>
      </c>
    </row>
    <row r="1000" s="2" customFormat="1" ht="49.05" customHeight="1">
      <c r="A1000" s="40"/>
      <c r="B1000" s="41"/>
      <c r="C1000" s="215" t="s">
        <v>1419</v>
      </c>
      <c r="D1000" s="215" t="s">
        <v>158</v>
      </c>
      <c r="E1000" s="216" t="s">
        <v>1420</v>
      </c>
      <c r="F1000" s="217" t="s">
        <v>1421</v>
      </c>
      <c r="G1000" s="218" t="s">
        <v>218</v>
      </c>
      <c r="H1000" s="219">
        <v>12.085000000000001</v>
      </c>
      <c r="I1000" s="220"/>
      <c r="J1000" s="221">
        <f>ROUND(I1000*H1000,2)</f>
        <v>0</v>
      </c>
      <c r="K1000" s="217" t="s">
        <v>162</v>
      </c>
      <c r="L1000" s="46"/>
      <c r="M1000" s="222" t="s">
        <v>28</v>
      </c>
      <c r="N1000" s="223" t="s">
        <v>45</v>
      </c>
      <c r="O1000" s="86"/>
      <c r="P1000" s="224">
        <f>O1000*H1000</f>
        <v>0</v>
      </c>
      <c r="Q1000" s="224">
        <v>0</v>
      </c>
      <c r="R1000" s="224">
        <f>Q1000*H1000</f>
        <v>0</v>
      </c>
      <c r="S1000" s="224">
        <v>0</v>
      </c>
      <c r="T1000" s="225">
        <f>S1000*H1000</f>
        <v>0</v>
      </c>
      <c r="U1000" s="40"/>
      <c r="V1000" s="40"/>
      <c r="W1000" s="40"/>
      <c r="X1000" s="40"/>
      <c r="Y1000" s="40"/>
      <c r="Z1000" s="40"/>
      <c r="AA1000" s="40"/>
      <c r="AB1000" s="40"/>
      <c r="AC1000" s="40"/>
      <c r="AD1000" s="40"/>
      <c r="AE1000" s="40"/>
      <c r="AR1000" s="226" t="s">
        <v>1391</v>
      </c>
      <c r="AT1000" s="226" t="s">
        <v>158</v>
      </c>
      <c r="AU1000" s="226" t="s">
        <v>83</v>
      </c>
      <c r="AY1000" s="19" t="s">
        <v>156</v>
      </c>
      <c r="BE1000" s="227">
        <f>IF(N1000="základní",J1000,0)</f>
        <v>0</v>
      </c>
      <c r="BF1000" s="227">
        <f>IF(N1000="snížená",J1000,0)</f>
        <v>0</v>
      </c>
      <c r="BG1000" s="227">
        <f>IF(N1000="zákl. přenesená",J1000,0)</f>
        <v>0</v>
      </c>
      <c r="BH1000" s="227">
        <f>IF(N1000="sníž. přenesená",J1000,0)</f>
        <v>0</v>
      </c>
      <c r="BI1000" s="227">
        <f>IF(N1000="nulová",J1000,0)</f>
        <v>0</v>
      </c>
      <c r="BJ1000" s="19" t="s">
        <v>81</v>
      </c>
      <c r="BK1000" s="227">
        <f>ROUND(I1000*H1000,2)</f>
        <v>0</v>
      </c>
      <c r="BL1000" s="19" t="s">
        <v>1391</v>
      </c>
      <c r="BM1000" s="226" t="s">
        <v>1422</v>
      </c>
    </row>
    <row r="1001" s="2" customFormat="1">
      <c r="A1001" s="40"/>
      <c r="B1001" s="41"/>
      <c r="C1001" s="42"/>
      <c r="D1001" s="228" t="s">
        <v>165</v>
      </c>
      <c r="E1001" s="42"/>
      <c r="F1001" s="229" t="s">
        <v>1421</v>
      </c>
      <c r="G1001" s="42"/>
      <c r="H1001" s="42"/>
      <c r="I1001" s="230"/>
      <c r="J1001" s="42"/>
      <c r="K1001" s="42"/>
      <c r="L1001" s="46"/>
      <c r="M1001" s="231"/>
      <c r="N1001" s="232"/>
      <c r="O1001" s="86"/>
      <c r="P1001" s="86"/>
      <c r="Q1001" s="86"/>
      <c r="R1001" s="86"/>
      <c r="S1001" s="86"/>
      <c r="T1001" s="87"/>
      <c r="U1001" s="40"/>
      <c r="V1001" s="40"/>
      <c r="W1001" s="40"/>
      <c r="X1001" s="40"/>
      <c r="Y1001" s="40"/>
      <c r="Z1001" s="40"/>
      <c r="AA1001" s="40"/>
      <c r="AB1001" s="40"/>
      <c r="AC1001" s="40"/>
      <c r="AD1001" s="40"/>
      <c r="AE1001" s="40"/>
      <c r="AT1001" s="19" t="s">
        <v>165</v>
      </c>
      <c r="AU1001" s="19" t="s">
        <v>83</v>
      </c>
    </row>
    <row r="1002" s="12" customFormat="1" ht="22.8" customHeight="1">
      <c r="A1002" s="12"/>
      <c r="B1002" s="199"/>
      <c r="C1002" s="200"/>
      <c r="D1002" s="201" t="s">
        <v>73</v>
      </c>
      <c r="E1002" s="213" t="s">
        <v>1423</v>
      </c>
      <c r="F1002" s="213" t="s">
        <v>1424</v>
      </c>
      <c r="G1002" s="200"/>
      <c r="H1002" s="200"/>
      <c r="I1002" s="203"/>
      <c r="J1002" s="214">
        <f>BK1002</f>
        <v>0</v>
      </c>
      <c r="K1002" s="200"/>
      <c r="L1002" s="205"/>
      <c r="M1002" s="206"/>
      <c r="N1002" s="207"/>
      <c r="O1002" s="207"/>
      <c r="P1002" s="208">
        <f>SUM(P1003:P1024)</f>
        <v>0</v>
      </c>
      <c r="Q1002" s="207"/>
      <c r="R1002" s="208">
        <f>SUM(R1003:R1024)</f>
        <v>10.339724350000001</v>
      </c>
      <c r="S1002" s="207"/>
      <c r="T1002" s="209">
        <f>SUM(T1003:T1024)</f>
        <v>29.440964000000001</v>
      </c>
      <c r="U1002" s="12"/>
      <c r="V1002" s="12"/>
      <c r="W1002" s="12"/>
      <c r="X1002" s="12"/>
      <c r="Y1002" s="12"/>
      <c r="Z1002" s="12"/>
      <c r="AA1002" s="12"/>
      <c r="AB1002" s="12"/>
      <c r="AC1002" s="12"/>
      <c r="AD1002" s="12"/>
      <c r="AE1002" s="12"/>
      <c r="AR1002" s="210" t="s">
        <v>83</v>
      </c>
      <c r="AT1002" s="211" t="s">
        <v>73</v>
      </c>
      <c r="AU1002" s="211" t="s">
        <v>81</v>
      </c>
      <c r="AY1002" s="210" t="s">
        <v>156</v>
      </c>
      <c r="BK1002" s="212">
        <f>SUM(BK1003:BK1024)</f>
        <v>0</v>
      </c>
    </row>
    <row r="1003" s="2" customFormat="1" ht="24.15" customHeight="1">
      <c r="A1003" s="40"/>
      <c r="B1003" s="41"/>
      <c r="C1003" s="215" t="s">
        <v>1425</v>
      </c>
      <c r="D1003" s="215" t="s">
        <v>158</v>
      </c>
      <c r="E1003" s="216" t="s">
        <v>1426</v>
      </c>
      <c r="F1003" s="217" t="s">
        <v>1427</v>
      </c>
      <c r="G1003" s="218" t="s">
        <v>161</v>
      </c>
      <c r="H1003" s="219">
        <v>2102.9259999999999</v>
      </c>
      <c r="I1003" s="220"/>
      <c r="J1003" s="221">
        <f>ROUND(I1003*H1003,2)</f>
        <v>0</v>
      </c>
      <c r="K1003" s="217" t="s">
        <v>162</v>
      </c>
      <c r="L1003" s="46"/>
      <c r="M1003" s="222" t="s">
        <v>28</v>
      </c>
      <c r="N1003" s="223" t="s">
        <v>45</v>
      </c>
      <c r="O1003" s="86"/>
      <c r="P1003" s="224">
        <f>O1003*H1003</f>
        <v>0</v>
      </c>
      <c r="Q1003" s="224">
        <v>0</v>
      </c>
      <c r="R1003" s="224">
        <f>Q1003*H1003</f>
        <v>0</v>
      </c>
      <c r="S1003" s="224">
        <v>0.014</v>
      </c>
      <c r="T1003" s="225">
        <f>S1003*H1003</f>
        <v>29.440964000000001</v>
      </c>
      <c r="U1003" s="40"/>
      <c r="V1003" s="40"/>
      <c r="W1003" s="40"/>
      <c r="X1003" s="40"/>
      <c r="Y1003" s="40"/>
      <c r="Z1003" s="40"/>
      <c r="AA1003" s="40"/>
      <c r="AB1003" s="40"/>
      <c r="AC1003" s="40"/>
      <c r="AD1003" s="40"/>
      <c r="AE1003" s="40"/>
      <c r="AR1003" s="226" t="s">
        <v>1391</v>
      </c>
      <c r="AT1003" s="226" t="s">
        <v>158</v>
      </c>
      <c r="AU1003" s="226" t="s">
        <v>83</v>
      </c>
      <c r="AY1003" s="19" t="s">
        <v>156</v>
      </c>
      <c r="BE1003" s="227">
        <f>IF(N1003="základní",J1003,0)</f>
        <v>0</v>
      </c>
      <c r="BF1003" s="227">
        <f>IF(N1003="snížená",J1003,0)</f>
        <v>0</v>
      </c>
      <c r="BG1003" s="227">
        <f>IF(N1003="zákl. přenesená",J1003,0)</f>
        <v>0</v>
      </c>
      <c r="BH1003" s="227">
        <f>IF(N1003="sníž. přenesená",J1003,0)</f>
        <v>0</v>
      </c>
      <c r="BI1003" s="227">
        <f>IF(N1003="nulová",J1003,0)</f>
        <v>0</v>
      </c>
      <c r="BJ1003" s="19" t="s">
        <v>81</v>
      </c>
      <c r="BK1003" s="227">
        <f>ROUND(I1003*H1003,2)</f>
        <v>0</v>
      </c>
      <c r="BL1003" s="19" t="s">
        <v>1391</v>
      </c>
      <c r="BM1003" s="226" t="s">
        <v>1428</v>
      </c>
    </row>
    <row r="1004" s="2" customFormat="1">
      <c r="A1004" s="40"/>
      <c r="B1004" s="41"/>
      <c r="C1004" s="42"/>
      <c r="D1004" s="228" t="s">
        <v>165</v>
      </c>
      <c r="E1004" s="42"/>
      <c r="F1004" s="229" t="s">
        <v>1427</v>
      </c>
      <c r="G1004" s="42"/>
      <c r="H1004" s="42"/>
      <c r="I1004" s="230"/>
      <c r="J1004" s="42"/>
      <c r="K1004" s="42"/>
      <c r="L1004" s="46"/>
      <c r="M1004" s="231"/>
      <c r="N1004" s="232"/>
      <c r="O1004" s="86"/>
      <c r="P1004" s="86"/>
      <c r="Q1004" s="86"/>
      <c r="R1004" s="86"/>
      <c r="S1004" s="86"/>
      <c r="T1004" s="87"/>
      <c r="U1004" s="40"/>
      <c r="V1004" s="40"/>
      <c r="W1004" s="40"/>
      <c r="X1004" s="40"/>
      <c r="Y1004" s="40"/>
      <c r="Z1004" s="40"/>
      <c r="AA1004" s="40"/>
      <c r="AB1004" s="40"/>
      <c r="AC1004" s="40"/>
      <c r="AD1004" s="40"/>
      <c r="AE1004" s="40"/>
      <c r="AT1004" s="19" t="s">
        <v>165</v>
      </c>
      <c r="AU1004" s="19" t="s">
        <v>83</v>
      </c>
    </row>
    <row r="1005" s="13" customFormat="1">
      <c r="A1005" s="13"/>
      <c r="B1005" s="233"/>
      <c r="C1005" s="234"/>
      <c r="D1005" s="228" t="s">
        <v>170</v>
      </c>
      <c r="E1005" s="235" t="s">
        <v>28</v>
      </c>
      <c r="F1005" s="236" t="s">
        <v>1429</v>
      </c>
      <c r="G1005" s="234"/>
      <c r="H1005" s="237">
        <v>2102.9259999999999</v>
      </c>
      <c r="I1005" s="238"/>
      <c r="J1005" s="234"/>
      <c r="K1005" s="234"/>
      <c r="L1005" s="239"/>
      <c r="M1005" s="240"/>
      <c r="N1005" s="241"/>
      <c r="O1005" s="241"/>
      <c r="P1005" s="241"/>
      <c r="Q1005" s="241"/>
      <c r="R1005" s="241"/>
      <c r="S1005" s="241"/>
      <c r="T1005" s="242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43" t="s">
        <v>170</v>
      </c>
      <c r="AU1005" s="243" t="s">
        <v>83</v>
      </c>
      <c r="AV1005" s="13" t="s">
        <v>83</v>
      </c>
      <c r="AW1005" s="13" t="s">
        <v>35</v>
      </c>
      <c r="AX1005" s="13" t="s">
        <v>81</v>
      </c>
      <c r="AY1005" s="243" t="s">
        <v>156</v>
      </c>
    </row>
    <row r="1006" s="2" customFormat="1" ht="24.15" customHeight="1">
      <c r="A1006" s="40"/>
      <c r="B1006" s="41"/>
      <c r="C1006" s="215" t="s">
        <v>1430</v>
      </c>
      <c r="D1006" s="215" t="s">
        <v>158</v>
      </c>
      <c r="E1006" s="216" t="s">
        <v>1431</v>
      </c>
      <c r="F1006" s="217" t="s">
        <v>1432</v>
      </c>
      <c r="G1006" s="218" t="s">
        <v>161</v>
      </c>
      <c r="H1006" s="219">
        <v>1348</v>
      </c>
      <c r="I1006" s="220"/>
      <c r="J1006" s="221">
        <f>ROUND(I1006*H1006,2)</f>
        <v>0</v>
      </c>
      <c r="K1006" s="217" t="s">
        <v>162</v>
      </c>
      <c r="L1006" s="46"/>
      <c r="M1006" s="222" t="s">
        <v>28</v>
      </c>
      <c r="N1006" s="223" t="s">
        <v>45</v>
      </c>
      <c r="O1006" s="86"/>
      <c r="P1006" s="224">
        <f>O1006*H1006</f>
        <v>0</v>
      </c>
      <c r="Q1006" s="224">
        <v>0</v>
      </c>
      <c r="R1006" s="224">
        <f>Q1006*H1006</f>
        <v>0</v>
      </c>
      <c r="S1006" s="224">
        <v>0</v>
      </c>
      <c r="T1006" s="225">
        <f>S1006*H1006</f>
        <v>0</v>
      </c>
      <c r="U1006" s="40"/>
      <c r="V1006" s="40"/>
      <c r="W1006" s="40"/>
      <c r="X1006" s="40"/>
      <c r="Y1006" s="40"/>
      <c r="Z1006" s="40"/>
      <c r="AA1006" s="40"/>
      <c r="AB1006" s="40"/>
      <c r="AC1006" s="40"/>
      <c r="AD1006" s="40"/>
      <c r="AE1006" s="40"/>
      <c r="AR1006" s="226" t="s">
        <v>1391</v>
      </c>
      <c r="AT1006" s="226" t="s">
        <v>158</v>
      </c>
      <c r="AU1006" s="226" t="s">
        <v>83</v>
      </c>
      <c r="AY1006" s="19" t="s">
        <v>156</v>
      </c>
      <c r="BE1006" s="227">
        <f>IF(N1006="základní",J1006,0)</f>
        <v>0</v>
      </c>
      <c r="BF1006" s="227">
        <f>IF(N1006="snížená",J1006,0)</f>
        <v>0</v>
      </c>
      <c r="BG1006" s="227">
        <f>IF(N1006="zákl. přenesená",J1006,0)</f>
        <v>0</v>
      </c>
      <c r="BH1006" s="227">
        <f>IF(N1006="sníž. přenesená",J1006,0)</f>
        <v>0</v>
      </c>
      <c r="BI1006" s="227">
        <f>IF(N1006="nulová",J1006,0)</f>
        <v>0</v>
      </c>
      <c r="BJ1006" s="19" t="s">
        <v>81</v>
      </c>
      <c r="BK1006" s="227">
        <f>ROUND(I1006*H1006,2)</f>
        <v>0</v>
      </c>
      <c r="BL1006" s="19" t="s">
        <v>1391</v>
      </c>
      <c r="BM1006" s="226" t="s">
        <v>1433</v>
      </c>
    </row>
    <row r="1007" s="2" customFormat="1">
      <c r="A1007" s="40"/>
      <c r="B1007" s="41"/>
      <c r="C1007" s="42"/>
      <c r="D1007" s="228" t="s">
        <v>165</v>
      </c>
      <c r="E1007" s="42"/>
      <c r="F1007" s="229" t="s">
        <v>1432</v>
      </c>
      <c r="G1007" s="42"/>
      <c r="H1007" s="42"/>
      <c r="I1007" s="230"/>
      <c r="J1007" s="42"/>
      <c r="K1007" s="42"/>
      <c r="L1007" s="46"/>
      <c r="M1007" s="231"/>
      <c r="N1007" s="232"/>
      <c r="O1007" s="86"/>
      <c r="P1007" s="86"/>
      <c r="Q1007" s="86"/>
      <c r="R1007" s="86"/>
      <c r="S1007" s="86"/>
      <c r="T1007" s="87"/>
      <c r="U1007" s="40"/>
      <c r="V1007" s="40"/>
      <c r="W1007" s="40"/>
      <c r="X1007" s="40"/>
      <c r="Y1007" s="40"/>
      <c r="Z1007" s="40"/>
      <c r="AA1007" s="40"/>
      <c r="AB1007" s="40"/>
      <c r="AC1007" s="40"/>
      <c r="AD1007" s="40"/>
      <c r="AE1007" s="40"/>
      <c r="AT1007" s="19" t="s">
        <v>165</v>
      </c>
      <c r="AU1007" s="19" t="s">
        <v>83</v>
      </c>
    </row>
    <row r="1008" s="2" customFormat="1" ht="49.05" customHeight="1">
      <c r="A1008" s="40"/>
      <c r="B1008" s="41"/>
      <c r="C1008" s="255" t="s">
        <v>1434</v>
      </c>
      <c r="D1008" s="255" t="s">
        <v>273</v>
      </c>
      <c r="E1008" s="256" t="s">
        <v>1435</v>
      </c>
      <c r="F1008" s="257" t="s">
        <v>1436</v>
      </c>
      <c r="G1008" s="258" t="s">
        <v>161</v>
      </c>
      <c r="H1008" s="259">
        <v>1550.2000000000001</v>
      </c>
      <c r="I1008" s="260"/>
      <c r="J1008" s="261">
        <f>ROUND(I1008*H1008,2)</f>
        <v>0</v>
      </c>
      <c r="K1008" s="257" t="s">
        <v>162</v>
      </c>
      <c r="L1008" s="262"/>
      <c r="M1008" s="263" t="s">
        <v>28</v>
      </c>
      <c r="N1008" s="264" t="s">
        <v>45</v>
      </c>
      <c r="O1008" s="86"/>
      <c r="P1008" s="224">
        <f>O1008*H1008</f>
        <v>0</v>
      </c>
      <c r="Q1008" s="224">
        <v>0.002</v>
      </c>
      <c r="R1008" s="224">
        <f>Q1008*H1008</f>
        <v>3.1004</v>
      </c>
      <c r="S1008" s="224">
        <v>0</v>
      </c>
      <c r="T1008" s="225">
        <f>S1008*H1008</f>
        <v>0</v>
      </c>
      <c r="U1008" s="40"/>
      <c r="V1008" s="40"/>
      <c r="W1008" s="40"/>
      <c r="X1008" s="40"/>
      <c r="Y1008" s="40"/>
      <c r="Z1008" s="40"/>
      <c r="AA1008" s="40"/>
      <c r="AB1008" s="40"/>
      <c r="AC1008" s="40"/>
      <c r="AD1008" s="40"/>
      <c r="AE1008" s="40"/>
      <c r="AR1008" s="226" t="s">
        <v>1411</v>
      </c>
      <c r="AT1008" s="226" t="s">
        <v>273</v>
      </c>
      <c r="AU1008" s="226" t="s">
        <v>83</v>
      </c>
      <c r="AY1008" s="19" t="s">
        <v>156</v>
      </c>
      <c r="BE1008" s="227">
        <f>IF(N1008="základní",J1008,0)</f>
        <v>0</v>
      </c>
      <c r="BF1008" s="227">
        <f>IF(N1008="snížená",J1008,0)</f>
        <v>0</v>
      </c>
      <c r="BG1008" s="227">
        <f>IF(N1008="zákl. přenesená",J1008,0)</f>
        <v>0</v>
      </c>
      <c r="BH1008" s="227">
        <f>IF(N1008="sníž. přenesená",J1008,0)</f>
        <v>0</v>
      </c>
      <c r="BI1008" s="227">
        <f>IF(N1008="nulová",J1008,0)</f>
        <v>0</v>
      </c>
      <c r="BJ1008" s="19" t="s">
        <v>81</v>
      </c>
      <c r="BK1008" s="227">
        <f>ROUND(I1008*H1008,2)</f>
        <v>0</v>
      </c>
      <c r="BL1008" s="19" t="s">
        <v>1391</v>
      </c>
      <c r="BM1008" s="226" t="s">
        <v>1437</v>
      </c>
    </row>
    <row r="1009" s="2" customFormat="1">
      <c r="A1009" s="40"/>
      <c r="B1009" s="41"/>
      <c r="C1009" s="42"/>
      <c r="D1009" s="228" t="s">
        <v>165</v>
      </c>
      <c r="E1009" s="42"/>
      <c r="F1009" s="229" t="s">
        <v>1436</v>
      </c>
      <c r="G1009" s="42"/>
      <c r="H1009" s="42"/>
      <c r="I1009" s="230"/>
      <c r="J1009" s="42"/>
      <c r="K1009" s="42"/>
      <c r="L1009" s="46"/>
      <c r="M1009" s="231"/>
      <c r="N1009" s="232"/>
      <c r="O1009" s="86"/>
      <c r="P1009" s="86"/>
      <c r="Q1009" s="86"/>
      <c r="R1009" s="86"/>
      <c r="S1009" s="86"/>
      <c r="T1009" s="87"/>
      <c r="U1009" s="40"/>
      <c r="V1009" s="40"/>
      <c r="W1009" s="40"/>
      <c r="X1009" s="40"/>
      <c r="Y1009" s="40"/>
      <c r="Z1009" s="40"/>
      <c r="AA1009" s="40"/>
      <c r="AB1009" s="40"/>
      <c r="AC1009" s="40"/>
      <c r="AD1009" s="40"/>
      <c r="AE1009" s="40"/>
      <c r="AT1009" s="19" t="s">
        <v>165</v>
      </c>
      <c r="AU1009" s="19" t="s">
        <v>83</v>
      </c>
    </row>
    <row r="1010" s="13" customFormat="1">
      <c r="A1010" s="13"/>
      <c r="B1010" s="233"/>
      <c r="C1010" s="234"/>
      <c r="D1010" s="228" t="s">
        <v>170</v>
      </c>
      <c r="E1010" s="235" t="s">
        <v>28</v>
      </c>
      <c r="F1010" s="236" t="s">
        <v>1438</v>
      </c>
      <c r="G1010" s="234"/>
      <c r="H1010" s="237">
        <v>1550.2000000000001</v>
      </c>
      <c r="I1010" s="238"/>
      <c r="J1010" s="234"/>
      <c r="K1010" s="234"/>
      <c r="L1010" s="239"/>
      <c r="M1010" s="240"/>
      <c r="N1010" s="241"/>
      <c r="O1010" s="241"/>
      <c r="P1010" s="241"/>
      <c r="Q1010" s="241"/>
      <c r="R1010" s="241"/>
      <c r="S1010" s="241"/>
      <c r="T1010" s="24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43" t="s">
        <v>170</v>
      </c>
      <c r="AU1010" s="243" t="s">
        <v>83</v>
      </c>
      <c r="AV1010" s="13" t="s">
        <v>83</v>
      </c>
      <c r="AW1010" s="13" t="s">
        <v>35</v>
      </c>
      <c r="AX1010" s="13" t="s">
        <v>81</v>
      </c>
      <c r="AY1010" s="243" t="s">
        <v>156</v>
      </c>
    </row>
    <row r="1011" s="2" customFormat="1" ht="24.15" customHeight="1">
      <c r="A1011" s="40"/>
      <c r="B1011" s="41"/>
      <c r="C1011" s="215" t="s">
        <v>1439</v>
      </c>
      <c r="D1011" s="215" t="s">
        <v>158</v>
      </c>
      <c r="E1011" s="216" t="s">
        <v>1440</v>
      </c>
      <c r="F1011" s="217" t="s">
        <v>1441</v>
      </c>
      <c r="G1011" s="218" t="s">
        <v>161</v>
      </c>
      <c r="H1011" s="219">
        <v>2102.9259999999999</v>
      </c>
      <c r="I1011" s="220"/>
      <c r="J1011" s="221">
        <f>ROUND(I1011*H1011,2)</f>
        <v>0</v>
      </c>
      <c r="K1011" s="217" t="s">
        <v>162</v>
      </c>
      <c r="L1011" s="46"/>
      <c r="M1011" s="222" t="s">
        <v>28</v>
      </c>
      <c r="N1011" s="223" t="s">
        <v>45</v>
      </c>
      <c r="O1011" s="86"/>
      <c r="P1011" s="224">
        <f>O1011*H1011</f>
        <v>0</v>
      </c>
      <c r="Q1011" s="224">
        <v>0</v>
      </c>
      <c r="R1011" s="224">
        <f>Q1011*H1011</f>
        <v>0</v>
      </c>
      <c r="S1011" s="224">
        <v>0</v>
      </c>
      <c r="T1011" s="225">
        <f>S1011*H1011</f>
        <v>0</v>
      </c>
      <c r="U1011" s="40"/>
      <c r="V1011" s="40"/>
      <c r="W1011" s="40"/>
      <c r="X1011" s="40"/>
      <c r="Y1011" s="40"/>
      <c r="Z1011" s="40"/>
      <c r="AA1011" s="40"/>
      <c r="AB1011" s="40"/>
      <c r="AC1011" s="40"/>
      <c r="AD1011" s="40"/>
      <c r="AE1011" s="40"/>
      <c r="AR1011" s="226" t="s">
        <v>1391</v>
      </c>
      <c r="AT1011" s="226" t="s">
        <v>158</v>
      </c>
      <c r="AU1011" s="226" t="s">
        <v>83</v>
      </c>
      <c r="AY1011" s="19" t="s">
        <v>156</v>
      </c>
      <c r="BE1011" s="227">
        <f>IF(N1011="základní",J1011,0)</f>
        <v>0</v>
      </c>
      <c r="BF1011" s="227">
        <f>IF(N1011="snížená",J1011,0)</f>
        <v>0</v>
      </c>
      <c r="BG1011" s="227">
        <f>IF(N1011="zákl. přenesená",J1011,0)</f>
        <v>0</v>
      </c>
      <c r="BH1011" s="227">
        <f>IF(N1011="sníž. přenesená",J1011,0)</f>
        <v>0</v>
      </c>
      <c r="BI1011" s="227">
        <f>IF(N1011="nulová",J1011,0)</f>
        <v>0</v>
      </c>
      <c r="BJ1011" s="19" t="s">
        <v>81</v>
      </c>
      <c r="BK1011" s="227">
        <f>ROUND(I1011*H1011,2)</f>
        <v>0</v>
      </c>
      <c r="BL1011" s="19" t="s">
        <v>1391</v>
      </c>
      <c r="BM1011" s="226" t="s">
        <v>1442</v>
      </c>
    </row>
    <row r="1012" s="2" customFormat="1">
      <c r="A1012" s="40"/>
      <c r="B1012" s="41"/>
      <c r="C1012" s="42"/>
      <c r="D1012" s="228" t="s">
        <v>165</v>
      </c>
      <c r="E1012" s="42"/>
      <c r="F1012" s="229" t="s">
        <v>1441</v>
      </c>
      <c r="G1012" s="42"/>
      <c r="H1012" s="42"/>
      <c r="I1012" s="230"/>
      <c r="J1012" s="42"/>
      <c r="K1012" s="42"/>
      <c r="L1012" s="46"/>
      <c r="M1012" s="231"/>
      <c r="N1012" s="232"/>
      <c r="O1012" s="86"/>
      <c r="P1012" s="86"/>
      <c r="Q1012" s="86"/>
      <c r="R1012" s="86"/>
      <c r="S1012" s="86"/>
      <c r="T1012" s="87"/>
      <c r="U1012" s="40"/>
      <c r="V1012" s="40"/>
      <c r="W1012" s="40"/>
      <c r="X1012" s="40"/>
      <c r="Y1012" s="40"/>
      <c r="Z1012" s="40"/>
      <c r="AA1012" s="40"/>
      <c r="AB1012" s="40"/>
      <c r="AC1012" s="40"/>
      <c r="AD1012" s="40"/>
      <c r="AE1012" s="40"/>
      <c r="AT1012" s="19" t="s">
        <v>165</v>
      </c>
      <c r="AU1012" s="19" t="s">
        <v>83</v>
      </c>
    </row>
    <row r="1013" s="2" customFormat="1" ht="24.15" customHeight="1">
      <c r="A1013" s="40"/>
      <c r="B1013" s="41"/>
      <c r="C1013" s="255" t="s">
        <v>1443</v>
      </c>
      <c r="D1013" s="255" t="s">
        <v>273</v>
      </c>
      <c r="E1013" s="256" t="s">
        <v>1444</v>
      </c>
      <c r="F1013" s="257" t="s">
        <v>1445</v>
      </c>
      <c r="G1013" s="258" t="s">
        <v>161</v>
      </c>
      <c r="H1013" s="259">
        <v>2418.3649999999998</v>
      </c>
      <c r="I1013" s="260"/>
      <c r="J1013" s="261">
        <f>ROUND(I1013*H1013,2)</f>
        <v>0</v>
      </c>
      <c r="K1013" s="257" t="s">
        <v>162</v>
      </c>
      <c r="L1013" s="262"/>
      <c r="M1013" s="263" t="s">
        <v>28</v>
      </c>
      <c r="N1013" s="264" t="s">
        <v>45</v>
      </c>
      <c r="O1013" s="86"/>
      <c r="P1013" s="224">
        <f>O1013*H1013</f>
        <v>0</v>
      </c>
      <c r="Q1013" s="224">
        <v>0.00010000000000000001</v>
      </c>
      <c r="R1013" s="224">
        <f>Q1013*H1013</f>
        <v>0.24183649999999998</v>
      </c>
      <c r="S1013" s="224">
        <v>0</v>
      </c>
      <c r="T1013" s="225">
        <f>S1013*H1013</f>
        <v>0</v>
      </c>
      <c r="U1013" s="40"/>
      <c r="V1013" s="40"/>
      <c r="W1013" s="40"/>
      <c r="X1013" s="40"/>
      <c r="Y1013" s="40"/>
      <c r="Z1013" s="40"/>
      <c r="AA1013" s="40"/>
      <c r="AB1013" s="40"/>
      <c r="AC1013" s="40"/>
      <c r="AD1013" s="40"/>
      <c r="AE1013" s="40"/>
      <c r="AR1013" s="226" t="s">
        <v>1411</v>
      </c>
      <c r="AT1013" s="226" t="s">
        <v>273</v>
      </c>
      <c r="AU1013" s="226" t="s">
        <v>83</v>
      </c>
      <c r="AY1013" s="19" t="s">
        <v>156</v>
      </c>
      <c r="BE1013" s="227">
        <f>IF(N1013="základní",J1013,0)</f>
        <v>0</v>
      </c>
      <c r="BF1013" s="227">
        <f>IF(N1013="snížená",J1013,0)</f>
        <v>0</v>
      </c>
      <c r="BG1013" s="227">
        <f>IF(N1013="zákl. přenesená",J1013,0)</f>
        <v>0</v>
      </c>
      <c r="BH1013" s="227">
        <f>IF(N1013="sníž. přenesená",J1013,0)</f>
        <v>0</v>
      </c>
      <c r="BI1013" s="227">
        <f>IF(N1013="nulová",J1013,0)</f>
        <v>0</v>
      </c>
      <c r="BJ1013" s="19" t="s">
        <v>81</v>
      </c>
      <c r="BK1013" s="227">
        <f>ROUND(I1013*H1013,2)</f>
        <v>0</v>
      </c>
      <c r="BL1013" s="19" t="s">
        <v>1391</v>
      </c>
      <c r="BM1013" s="226" t="s">
        <v>1446</v>
      </c>
    </row>
    <row r="1014" s="2" customFormat="1">
      <c r="A1014" s="40"/>
      <c r="B1014" s="41"/>
      <c r="C1014" s="42"/>
      <c r="D1014" s="228" t="s">
        <v>165</v>
      </c>
      <c r="E1014" s="42"/>
      <c r="F1014" s="229" t="s">
        <v>1445</v>
      </c>
      <c r="G1014" s="42"/>
      <c r="H1014" s="42"/>
      <c r="I1014" s="230"/>
      <c r="J1014" s="42"/>
      <c r="K1014" s="42"/>
      <c r="L1014" s="46"/>
      <c r="M1014" s="231"/>
      <c r="N1014" s="232"/>
      <c r="O1014" s="86"/>
      <c r="P1014" s="86"/>
      <c r="Q1014" s="86"/>
      <c r="R1014" s="86"/>
      <c r="S1014" s="86"/>
      <c r="T1014" s="87"/>
      <c r="U1014" s="40"/>
      <c r="V1014" s="40"/>
      <c r="W1014" s="40"/>
      <c r="X1014" s="40"/>
      <c r="Y1014" s="40"/>
      <c r="Z1014" s="40"/>
      <c r="AA1014" s="40"/>
      <c r="AB1014" s="40"/>
      <c r="AC1014" s="40"/>
      <c r="AD1014" s="40"/>
      <c r="AE1014" s="40"/>
      <c r="AT1014" s="19" t="s">
        <v>165</v>
      </c>
      <c r="AU1014" s="19" t="s">
        <v>83</v>
      </c>
    </row>
    <row r="1015" s="13" customFormat="1">
      <c r="A1015" s="13"/>
      <c r="B1015" s="233"/>
      <c r="C1015" s="234"/>
      <c r="D1015" s="228" t="s">
        <v>170</v>
      </c>
      <c r="E1015" s="235" t="s">
        <v>28</v>
      </c>
      <c r="F1015" s="236" t="s">
        <v>1447</v>
      </c>
      <c r="G1015" s="234"/>
      <c r="H1015" s="237">
        <v>2418.3649999999998</v>
      </c>
      <c r="I1015" s="238"/>
      <c r="J1015" s="234"/>
      <c r="K1015" s="234"/>
      <c r="L1015" s="239"/>
      <c r="M1015" s="240"/>
      <c r="N1015" s="241"/>
      <c r="O1015" s="241"/>
      <c r="P1015" s="241"/>
      <c r="Q1015" s="241"/>
      <c r="R1015" s="241"/>
      <c r="S1015" s="241"/>
      <c r="T1015" s="24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43" t="s">
        <v>170</v>
      </c>
      <c r="AU1015" s="243" t="s">
        <v>83</v>
      </c>
      <c r="AV1015" s="13" t="s">
        <v>83</v>
      </c>
      <c r="AW1015" s="13" t="s">
        <v>35</v>
      </c>
      <c r="AX1015" s="13" t="s">
        <v>81</v>
      </c>
      <c r="AY1015" s="243" t="s">
        <v>156</v>
      </c>
    </row>
    <row r="1016" s="2" customFormat="1" ht="49.05" customHeight="1">
      <c r="A1016" s="40"/>
      <c r="B1016" s="41"/>
      <c r="C1016" s="215" t="s">
        <v>1448</v>
      </c>
      <c r="D1016" s="215" t="s">
        <v>158</v>
      </c>
      <c r="E1016" s="216" t="s">
        <v>1449</v>
      </c>
      <c r="F1016" s="217" t="s">
        <v>1450</v>
      </c>
      <c r="G1016" s="218" t="s">
        <v>161</v>
      </c>
      <c r="H1016" s="219">
        <v>2313.2190000000001</v>
      </c>
      <c r="I1016" s="220"/>
      <c r="J1016" s="221">
        <f>ROUND(I1016*H1016,2)</f>
        <v>0</v>
      </c>
      <c r="K1016" s="217" t="s">
        <v>338</v>
      </c>
      <c r="L1016" s="46"/>
      <c r="M1016" s="222" t="s">
        <v>28</v>
      </c>
      <c r="N1016" s="223" t="s">
        <v>45</v>
      </c>
      <c r="O1016" s="86"/>
      <c r="P1016" s="224">
        <f>O1016*H1016</f>
        <v>0</v>
      </c>
      <c r="Q1016" s="224">
        <v>0.00014999999999999999</v>
      </c>
      <c r="R1016" s="224">
        <f>Q1016*H1016</f>
        <v>0.34698284999999995</v>
      </c>
      <c r="S1016" s="224">
        <v>0</v>
      </c>
      <c r="T1016" s="225">
        <f>S1016*H1016</f>
        <v>0</v>
      </c>
      <c r="U1016" s="40"/>
      <c r="V1016" s="40"/>
      <c r="W1016" s="40"/>
      <c r="X1016" s="40"/>
      <c r="Y1016" s="40"/>
      <c r="Z1016" s="40"/>
      <c r="AA1016" s="40"/>
      <c r="AB1016" s="40"/>
      <c r="AC1016" s="40"/>
      <c r="AD1016" s="40"/>
      <c r="AE1016" s="40"/>
      <c r="AR1016" s="226" t="s">
        <v>1391</v>
      </c>
      <c r="AT1016" s="226" t="s">
        <v>158</v>
      </c>
      <c r="AU1016" s="226" t="s">
        <v>83</v>
      </c>
      <c r="AY1016" s="19" t="s">
        <v>156</v>
      </c>
      <c r="BE1016" s="227">
        <f>IF(N1016="základní",J1016,0)</f>
        <v>0</v>
      </c>
      <c r="BF1016" s="227">
        <f>IF(N1016="snížená",J1016,0)</f>
        <v>0</v>
      </c>
      <c r="BG1016" s="227">
        <f>IF(N1016="zákl. přenesená",J1016,0)</f>
        <v>0</v>
      </c>
      <c r="BH1016" s="227">
        <f>IF(N1016="sníž. přenesená",J1016,0)</f>
        <v>0</v>
      </c>
      <c r="BI1016" s="227">
        <f>IF(N1016="nulová",J1016,0)</f>
        <v>0</v>
      </c>
      <c r="BJ1016" s="19" t="s">
        <v>81</v>
      </c>
      <c r="BK1016" s="227">
        <f>ROUND(I1016*H1016,2)</f>
        <v>0</v>
      </c>
      <c r="BL1016" s="19" t="s">
        <v>1391</v>
      </c>
      <c r="BM1016" s="226" t="s">
        <v>1451</v>
      </c>
    </row>
    <row r="1017" s="2" customFormat="1">
      <c r="A1017" s="40"/>
      <c r="B1017" s="41"/>
      <c r="C1017" s="42"/>
      <c r="D1017" s="228" t="s">
        <v>165</v>
      </c>
      <c r="E1017" s="42"/>
      <c r="F1017" s="229" t="s">
        <v>1450</v>
      </c>
      <c r="G1017" s="42"/>
      <c r="H1017" s="42"/>
      <c r="I1017" s="230"/>
      <c r="J1017" s="42"/>
      <c r="K1017" s="42"/>
      <c r="L1017" s="46"/>
      <c r="M1017" s="231"/>
      <c r="N1017" s="232"/>
      <c r="O1017" s="86"/>
      <c r="P1017" s="86"/>
      <c r="Q1017" s="86"/>
      <c r="R1017" s="86"/>
      <c r="S1017" s="86"/>
      <c r="T1017" s="87"/>
      <c r="U1017" s="40"/>
      <c r="V1017" s="40"/>
      <c r="W1017" s="40"/>
      <c r="X1017" s="40"/>
      <c r="Y1017" s="40"/>
      <c r="Z1017" s="40"/>
      <c r="AA1017" s="40"/>
      <c r="AB1017" s="40"/>
      <c r="AC1017" s="40"/>
      <c r="AD1017" s="40"/>
      <c r="AE1017" s="40"/>
      <c r="AT1017" s="19" t="s">
        <v>165</v>
      </c>
      <c r="AU1017" s="19" t="s">
        <v>83</v>
      </c>
    </row>
    <row r="1018" s="15" customFormat="1">
      <c r="A1018" s="15"/>
      <c r="B1018" s="265"/>
      <c r="C1018" s="266"/>
      <c r="D1018" s="228" t="s">
        <v>170</v>
      </c>
      <c r="E1018" s="267" t="s">
        <v>28</v>
      </c>
      <c r="F1018" s="268" t="s">
        <v>1452</v>
      </c>
      <c r="G1018" s="266"/>
      <c r="H1018" s="267" t="s">
        <v>28</v>
      </c>
      <c r="I1018" s="269"/>
      <c r="J1018" s="266"/>
      <c r="K1018" s="266"/>
      <c r="L1018" s="270"/>
      <c r="M1018" s="271"/>
      <c r="N1018" s="272"/>
      <c r="O1018" s="272"/>
      <c r="P1018" s="272"/>
      <c r="Q1018" s="272"/>
      <c r="R1018" s="272"/>
      <c r="S1018" s="272"/>
      <c r="T1018" s="273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74" t="s">
        <v>170</v>
      </c>
      <c r="AU1018" s="274" t="s">
        <v>83</v>
      </c>
      <c r="AV1018" s="15" t="s">
        <v>81</v>
      </c>
      <c r="AW1018" s="15" t="s">
        <v>35</v>
      </c>
      <c r="AX1018" s="15" t="s">
        <v>74</v>
      </c>
      <c r="AY1018" s="274" t="s">
        <v>156</v>
      </c>
    </row>
    <row r="1019" s="13" customFormat="1">
      <c r="A1019" s="13"/>
      <c r="B1019" s="233"/>
      <c r="C1019" s="234"/>
      <c r="D1019" s="228" t="s">
        <v>170</v>
      </c>
      <c r="E1019" s="235" t="s">
        <v>28</v>
      </c>
      <c r="F1019" s="236" t="s">
        <v>1453</v>
      </c>
      <c r="G1019" s="234"/>
      <c r="H1019" s="237">
        <v>2313.2190000000001</v>
      </c>
      <c r="I1019" s="238"/>
      <c r="J1019" s="234"/>
      <c r="K1019" s="234"/>
      <c r="L1019" s="239"/>
      <c r="M1019" s="240"/>
      <c r="N1019" s="241"/>
      <c r="O1019" s="241"/>
      <c r="P1019" s="241"/>
      <c r="Q1019" s="241"/>
      <c r="R1019" s="241"/>
      <c r="S1019" s="241"/>
      <c r="T1019" s="242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43" t="s">
        <v>170</v>
      </c>
      <c r="AU1019" s="243" t="s">
        <v>83</v>
      </c>
      <c r="AV1019" s="13" t="s">
        <v>83</v>
      </c>
      <c r="AW1019" s="13" t="s">
        <v>35</v>
      </c>
      <c r="AX1019" s="13" t="s">
        <v>81</v>
      </c>
      <c r="AY1019" s="243" t="s">
        <v>156</v>
      </c>
    </row>
    <row r="1020" s="2" customFormat="1" ht="24.15" customHeight="1">
      <c r="A1020" s="40"/>
      <c r="B1020" s="41"/>
      <c r="C1020" s="255" t="s">
        <v>1454</v>
      </c>
      <c r="D1020" s="255" t="s">
        <v>273</v>
      </c>
      <c r="E1020" s="256" t="s">
        <v>1455</v>
      </c>
      <c r="F1020" s="257" t="s">
        <v>1456</v>
      </c>
      <c r="G1020" s="258" t="s">
        <v>161</v>
      </c>
      <c r="H1020" s="259">
        <v>2660.2020000000002</v>
      </c>
      <c r="I1020" s="260"/>
      <c r="J1020" s="261">
        <f>ROUND(I1020*H1020,2)</f>
        <v>0</v>
      </c>
      <c r="K1020" s="257" t="s">
        <v>162</v>
      </c>
      <c r="L1020" s="262"/>
      <c r="M1020" s="263" t="s">
        <v>28</v>
      </c>
      <c r="N1020" s="264" t="s">
        <v>45</v>
      </c>
      <c r="O1020" s="86"/>
      <c r="P1020" s="224">
        <f>O1020*H1020</f>
        <v>0</v>
      </c>
      <c r="Q1020" s="224">
        <v>0.0025000000000000001</v>
      </c>
      <c r="R1020" s="224">
        <f>Q1020*H1020</f>
        <v>6.6505050000000008</v>
      </c>
      <c r="S1020" s="224">
        <v>0</v>
      </c>
      <c r="T1020" s="225">
        <f>S1020*H1020</f>
        <v>0</v>
      </c>
      <c r="U1020" s="40"/>
      <c r="V1020" s="40"/>
      <c r="W1020" s="40"/>
      <c r="X1020" s="40"/>
      <c r="Y1020" s="40"/>
      <c r="Z1020" s="40"/>
      <c r="AA1020" s="40"/>
      <c r="AB1020" s="40"/>
      <c r="AC1020" s="40"/>
      <c r="AD1020" s="40"/>
      <c r="AE1020" s="40"/>
      <c r="AR1020" s="226" t="s">
        <v>1411</v>
      </c>
      <c r="AT1020" s="226" t="s">
        <v>273</v>
      </c>
      <c r="AU1020" s="226" t="s">
        <v>83</v>
      </c>
      <c r="AY1020" s="19" t="s">
        <v>156</v>
      </c>
      <c r="BE1020" s="227">
        <f>IF(N1020="základní",J1020,0)</f>
        <v>0</v>
      </c>
      <c r="BF1020" s="227">
        <f>IF(N1020="snížená",J1020,0)</f>
        <v>0</v>
      </c>
      <c r="BG1020" s="227">
        <f>IF(N1020="zákl. přenesená",J1020,0)</f>
        <v>0</v>
      </c>
      <c r="BH1020" s="227">
        <f>IF(N1020="sníž. přenesená",J1020,0)</f>
        <v>0</v>
      </c>
      <c r="BI1020" s="227">
        <f>IF(N1020="nulová",J1020,0)</f>
        <v>0</v>
      </c>
      <c r="BJ1020" s="19" t="s">
        <v>81</v>
      </c>
      <c r="BK1020" s="227">
        <f>ROUND(I1020*H1020,2)</f>
        <v>0</v>
      </c>
      <c r="BL1020" s="19" t="s">
        <v>1391</v>
      </c>
      <c r="BM1020" s="226" t="s">
        <v>1457</v>
      </c>
    </row>
    <row r="1021" s="2" customFormat="1">
      <c r="A1021" s="40"/>
      <c r="B1021" s="41"/>
      <c r="C1021" s="42"/>
      <c r="D1021" s="228" t="s">
        <v>165</v>
      </c>
      <c r="E1021" s="42"/>
      <c r="F1021" s="229" t="s">
        <v>1456</v>
      </c>
      <c r="G1021" s="42"/>
      <c r="H1021" s="42"/>
      <c r="I1021" s="230"/>
      <c r="J1021" s="42"/>
      <c r="K1021" s="42"/>
      <c r="L1021" s="46"/>
      <c r="M1021" s="231"/>
      <c r="N1021" s="232"/>
      <c r="O1021" s="86"/>
      <c r="P1021" s="86"/>
      <c r="Q1021" s="86"/>
      <c r="R1021" s="86"/>
      <c r="S1021" s="86"/>
      <c r="T1021" s="87"/>
      <c r="U1021" s="40"/>
      <c r="V1021" s="40"/>
      <c r="W1021" s="40"/>
      <c r="X1021" s="40"/>
      <c r="Y1021" s="40"/>
      <c r="Z1021" s="40"/>
      <c r="AA1021" s="40"/>
      <c r="AB1021" s="40"/>
      <c r="AC1021" s="40"/>
      <c r="AD1021" s="40"/>
      <c r="AE1021" s="40"/>
      <c r="AT1021" s="19" t="s">
        <v>165</v>
      </c>
      <c r="AU1021" s="19" t="s">
        <v>83</v>
      </c>
    </row>
    <row r="1022" s="13" customFormat="1">
      <c r="A1022" s="13"/>
      <c r="B1022" s="233"/>
      <c r="C1022" s="234"/>
      <c r="D1022" s="228" t="s">
        <v>170</v>
      </c>
      <c r="E1022" s="235" t="s">
        <v>28</v>
      </c>
      <c r="F1022" s="236" t="s">
        <v>1458</v>
      </c>
      <c r="G1022" s="234"/>
      <c r="H1022" s="237">
        <v>2660.2020000000002</v>
      </c>
      <c r="I1022" s="238"/>
      <c r="J1022" s="234"/>
      <c r="K1022" s="234"/>
      <c r="L1022" s="239"/>
      <c r="M1022" s="240"/>
      <c r="N1022" s="241"/>
      <c r="O1022" s="241"/>
      <c r="P1022" s="241"/>
      <c r="Q1022" s="241"/>
      <c r="R1022" s="241"/>
      <c r="S1022" s="241"/>
      <c r="T1022" s="242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43" t="s">
        <v>170</v>
      </c>
      <c r="AU1022" s="243" t="s">
        <v>83</v>
      </c>
      <c r="AV1022" s="13" t="s">
        <v>83</v>
      </c>
      <c r="AW1022" s="13" t="s">
        <v>35</v>
      </c>
      <c r="AX1022" s="13" t="s">
        <v>81</v>
      </c>
      <c r="AY1022" s="243" t="s">
        <v>156</v>
      </c>
    </row>
    <row r="1023" s="2" customFormat="1" ht="49.05" customHeight="1">
      <c r="A1023" s="40"/>
      <c r="B1023" s="41"/>
      <c r="C1023" s="215" t="s">
        <v>1459</v>
      </c>
      <c r="D1023" s="215" t="s">
        <v>158</v>
      </c>
      <c r="E1023" s="216" t="s">
        <v>1460</v>
      </c>
      <c r="F1023" s="217" t="s">
        <v>1461</v>
      </c>
      <c r="G1023" s="218" t="s">
        <v>218</v>
      </c>
      <c r="H1023" s="219">
        <v>10.34</v>
      </c>
      <c r="I1023" s="220"/>
      <c r="J1023" s="221">
        <f>ROUND(I1023*H1023,2)</f>
        <v>0</v>
      </c>
      <c r="K1023" s="217" t="s">
        <v>162</v>
      </c>
      <c r="L1023" s="46"/>
      <c r="M1023" s="222" t="s">
        <v>28</v>
      </c>
      <c r="N1023" s="223" t="s">
        <v>45</v>
      </c>
      <c r="O1023" s="86"/>
      <c r="P1023" s="224">
        <f>O1023*H1023</f>
        <v>0</v>
      </c>
      <c r="Q1023" s="224">
        <v>0</v>
      </c>
      <c r="R1023" s="224">
        <f>Q1023*H1023</f>
        <v>0</v>
      </c>
      <c r="S1023" s="224">
        <v>0</v>
      </c>
      <c r="T1023" s="225">
        <f>S1023*H1023</f>
        <v>0</v>
      </c>
      <c r="U1023" s="40"/>
      <c r="V1023" s="40"/>
      <c r="W1023" s="40"/>
      <c r="X1023" s="40"/>
      <c r="Y1023" s="40"/>
      <c r="Z1023" s="40"/>
      <c r="AA1023" s="40"/>
      <c r="AB1023" s="40"/>
      <c r="AC1023" s="40"/>
      <c r="AD1023" s="40"/>
      <c r="AE1023" s="40"/>
      <c r="AR1023" s="226" t="s">
        <v>1391</v>
      </c>
      <c r="AT1023" s="226" t="s">
        <v>158</v>
      </c>
      <c r="AU1023" s="226" t="s">
        <v>83</v>
      </c>
      <c r="AY1023" s="19" t="s">
        <v>156</v>
      </c>
      <c r="BE1023" s="227">
        <f>IF(N1023="základní",J1023,0)</f>
        <v>0</v>
      </c>
      <c r="BF1023" s="227">
        <f>IF(N1023="snížená",J1023,0)</f>
        <v>0</v>
      </c>
      <c r="BG1023" s="227">
        <f>IF(N1023="zákl. přenesená",J1023,0)</f>
        <v>0</v>
      </c>
      <c r="BH1023" s="227">
        <f>IF(N1023="sníž. přenesená",J1023,0)</f>
        <v>0</v>
      </c>
      <c r="BI1023" s="227">
        <f>IF(N1023="nulová",J1023,0)</f>
        <v>0</v>
      </c>
      <c r="BJ1023" s="19" t="s">
        <v>81</v>
      </c>
      <c r="BK1023" s="227">
        <f>ROUND(I1023*H1023,2)</f>
        <v>0</v>
      </c>
      <c r="BL1023" s="19" t="s">
        <v>1391</v>
      </c>
      <c r="BM1023" s="226" t="s">
        <v>1462</v>
      </c>
    </row>
    <row r="1024" s="2" customFormat="1">
      <c r="A1024" s="40"/>
      <c r="B1024" s="41"/>
      <c r="C1024" s="42"/>
      <c r="D1024" s="228" t="s">
        <v>165</v>
      </c>
      <c r="E1024" s="42"/>
      <c r="F1024" s="229" t="s">
        <v>1461</v>
      </c>
      <c r="G1024" s="42"/>
      <c r="H1024" s="42"/>
      <c r="I1024" s="230"/>
      <c r="J1024" s="42"/>
      <c r="K1024" s="42"/>
      <c r="L1024" s="46"/>
      <c r="M1024" s="231"/>
      <c r="N1024" s="232"/>
      <c r="O1024" s="86"/>
      <c r="P1024" s="86"/>
      <c r="Q1024" s="86"/>
      <c r="R1024" s="86"/>
      <c r="S1024" s="86"/>
      <c r="T1024" s="87"/>
      <c r="U1024" s="40"/>
      <c r="V1024" s="40"/>
      <c r="W1024" s="40"/>
      <c r="X1024" s="40"/>
      <c r="Y1024" s="40"/>
      <c r="Z1024" s="40"/>
      <c r="AA1024" s="40"/>
      <c r="AB1024" s="40"/>
      <c r="AC1024" s="40"/>
      <c r="AD1024" s="40"/>
      <c r="AE1024" s="40"/>
      <c r="AT1024" s="19" t="s">
        <v>165</v>
      </c>
      <c r="AU1024" s="19" t="s">
        <v>83</v>
      </c>
    </row>
    <row r="1025" s="12" customFormat="1" ht="22.8" customHeight="1">
      <c r="A1025" s="12"/>
      <c r="B1025" s="199"/>
      <c r="C1025" s="200"/>
      <c r="D1025" s="201" t="s">
        <v>73</v>
      </c>
      <c r="E1025" s="213" t="s">
        <v>1463</v>
      </c>
      <c r="F1025" s="213" t="s">
        <v>1464</v>
      </c>
      <c r="G1025" s="200"/>
      <c r="H1025" s="200"/>
      <c r="I1025" s="203"/>
      <c r="J1025" s="214">
        <f>BK1025</f>
        <v>0</v>
      </c>
      <c r="K1025" s="200"/>
      <c r="L1025" s="205"/>
      <c r="M1025" s="206"/>
      <c r="N1025" s="207"/>
      <c r="O1025" s="207"/>
      <c r="P1025" s="208">
        <f>SUM(P1026:P1108)</f>
        <v>0</v>
      </c>
      <c r="Q1025" s="207"/>
      <c r="R1025" s="208">
        <f>SUM(R1026:R1108)</f>
        <v>31.555394360000001</v>
      </c>
      <c r="S1025" s="207"/>
      <c r="T1025" s="209">
        <f>SUM(T1026:T1108)</f>
        <v>0</v>
      </c>
      <c r="U1025" s="12"/>
      <c r="V1025" s="12"/>
      <c r="W1025" s="12"/>
      <c r="X1025" s="12"/>
      <c r="Y1025" s="12"/>
      <c r="Z1025" s="12"/>
      <c r="AA1025" s="12"/>
      <c r="AB1025" s="12"/>
      <c r="AC1025" s="12"/>
      <c r="AD1025" s="12"/>
      <c r="AE1025" s="12"/>
      <c r="AR1025" s="210" t="s">
        <v>83</v>
      </c>
      <c r="AT1025" s="211" t="s">
        <v>73</v>
      </c>
      <c r="AU1025" s="211" t="s">
        <v>81</v>
      </c>
      <c r="AY1025" s="210" t="s">
        <v>156</v>
      </c>
      <c r="BK1025" s="212">
        <f>SUM(BK1026:BK1108)</f>
        <v>0</v>
      </c>
    </row>
    <row r="1026" s="2" customFormat="1" ht="37.8" customHeight="1">
      <c r="A1026" s="40"/>
      <c r="B1026" s="41"/>
      <c r="C1026" s="215" t="s">
        <v>1465</v>
      </c>
      <c r="D1026" s="215" t="s">
        <v>158</v>
      </c>
      <c r="E1026" s="216" t="s">
        <v>1466</v>
      </c>
      <c r="F1026" s="217" t="s">
        <v>1467</v>
      </c>
      <c r="G1026" s="218" t="s">
        <v>161</v>
      </c>
      <c r="H1026" s="219">
        <v>1622.49</v>
      </c>
      <c r="I1026" s="220"/>
      <c r="J1026" s="221">
        <f>ROUND(I1026*H1026,2)</f>
        <v>0</v>
      </c>
      <c r="K1026" s="217" t="s">
        <v>162</v>
      </c>
      <c r="L1026" s="46"/>
      <c r="M1026" s="222" t="s">
        <v>28</v>
      </c>
      <c r="N1026" s="223" t="s">
        <v>45</v>
      </c>
      <c r="O1026" s="86"/>
      <c r="P1026" s="224">
        <f>O1026*H1026</f>
        <v>0</v>
      </c>
      <c r="Q1026" s="224">
        <v>0</v>
      </c>
      <c r="R1026" s="224">
        <f>Q1026*H1026</f>
        <v>0</v>
      </c>
      <c r="S1026" s="224">
        <v>0</v>
      </c>
      <c r="T1026" s="225">
        <f>S1026*H1026</f>
        <v>0</v>
      </c>
      <c r="U1026" s="40"/>
      <c r="V1026" s="40"/>
      <c r="W1026" s="40"/>
      <c r="X1026" s="40"/>
      <c r="Y1026" s="40"/>
      <c r="Z1026" s="40"/>
      <c r="AA1026" s="40"/>
      <c r="AB1026" s="40"/>
      <c r="AC1026" s="40"/>
      <c r="AD1026" s="40"/>
      <c r="AE1026" s="40"/>
      <c r="AR1026" s="226" t="s">
        <v>1391</v>
      </c>
      <c r="AT1026" s="226" t="s">
        <v>158</v>
      </c>
      <c r="AU1026" s="226" t="s">
        <v>83</v>
      </c>
      <c r="AY1026" s="19" t="s">
        <v>156</v>
      </c>
      <c r="BE1026" s="227">
        <f>IF(N1026="základní",J1026,0)</f>
        <v>0</v>
      </c>
      <c r="BF1026" s="227">
        <f>IF(N1026="snížená",J1026,0)</f>
        <v>0</v>
      </c>
      <c r="BG1026" s="227">
        <f>IF(N1026="zákl. přenesená",J1026,0)</f>
        <v>0</v>
      </c>
      <c r="BH1026" s="227">
        <f>IF(N1026="sníž. přenesená",J1026,0)</f>
        <v>0</v>
      </c>
      <c r="BI1026" s="227">
        <f>IF(N1026="nulová",J1026,0)</f>
        <v>0</v>
      </c>
      <c r="BJ1026" s="19" t="s">
        <v>81</v>
      </c>
      <c r="BK1026" s="227">
        <f>ROUND(I1026*H1026,2)</f>
        <v>0</v>
      </c>
      <c r="BL1026" s="19" t="s">
        <v>1391</v>
      </c>
      <c r="BM1026" s="226" t="s">
        <v>1468</v>
      </c>
    </row>
    <row r="1027" s="2" customFormat="1">
      <c r="A1027" s="40"/>
      <c r="B1027" s="41"/>
      <c r="C1027" s="42"/>
      <c r="D1027" s="228" t="s">
        <v>165</v>
      </c>
      <c r="E1027" s="42"/>
      <c r="F1027" s="229" t="s">
        <v>1467</v>
      </c>
      <c r="G1027" s="42"/>
      <c r="H1027" s="42"/>
      <c r="I1027" s="230"/>
      <c r="J1027" s="42"/>
      <c r="K1027" s="42"/>
      <c r="L1027" s="46"/>
      <c r="M1027" s="231"/>
      <c r="N1027" s="232"/>
      <c r="O1027" s="86"/>
      <c r="P1027" s="86"/>
      <c r="Q1027" s="86"/>
      <c r="R1027" s="86"/>
      <c r="S1027" s="86"/>
      <c r="T1027" s="87"/>
      <c r="U1027" s="40"/>
      <c r="V1027" s="40"/>
      <c r="W1027" s="40"/>
      <c r="X1027" s="40"/>
      <c r="Y1027" s="40"/>
      <c r="Z1027" s="40"/>
      <c r="AA1027" s="40"/>
      <c r="AB1027" s="40"/>
      <c r="AC1027" s="40"/>
      <c r="AD1027" s="40"/>
      <c r="AE1027" s="40"/>
      <c r="AT1027" s="19" t="s">
        <v>165</v>
      </c>
      <c r="AU1027" s="19" t="s">
        <v>83</v>
      </c>
    </row>
    <row r="1028" s="13" customFormat="1">
      <c r="A1028" s="13"/>
      <c r="B1028" s="233"/>
      <c r="C1028" s="234"/>
      <c r="D1028" s="228" t="s">
        <v>170</v>
      </c>
      <c r="E1028" s="235" t="s">
        <v>28</v>
      </c>
      <c r="F1028" s="236" t="s">
        <v>1469</v>
      </c>
      <c r="G1028" s="234"/>
      <c r="H1028" s="237">
        <v>212.81999999999999</v>
      </c>
      <c r="I1028" s="238"/>
      <c r="J1028" s="234"/>
      <c r="K1028" s="234"/>
      <c r="L1028" s="239"/>
      <c r="M1028" s="240"/>
      <c r="N1028" s="241"/>
      <c r="O1028" s="241"/>
      <c r="P1028" s="241"/>
      <c r="Q1028" s="241"/>
      <c r="R1028" s="241"/>
      <c r="S1028" s="241"/>
      <c r="T1028" s="242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3" t="s">
        <v>170</v>
      </c>
      <c r="AU1028" s="243" t="s">
        <v>83</v>
      </c>
      <c r="AV1028" s="13" t="s">
        <v>83</v>
      </c>
      <c r="AW1028" s="13" t="s">
        <v>35</v>
      </c>
      <c r="AX1028" s="13" t="s">
        <v>74</v>
      </c>
      <c r="AY1028" s="243" t="s">
        <v>156</v>
      </c>
    </row>
    <row r="1029" s="13" customFormat="1">
      <c r="A1029" s="13"/>
      <c r="B1029" s="233"/>
      <c r="C1029" s="234"/>
      <c r="D1029" s="228" t="s">
        <v>170</v>
      </c>
      <c r="E1029" s="235" t="s">
        <v>28</v>
      </c>
      <c r="F1029" s="236" t="s">
        <v>1470</v>
      </c>
      <c r="G1029" s="234"/>
      <c r="H1029" s="237">
        <v>533.61000000000001</v>
      </c>
      <c r="I1029" s="238"/>
      <c r="J1029" s="234"/>
      <c r="K1029" s="234"/>
      <c r="L1029" s="239"/>
      <c r="M1029" s="240"/>
      <c r="N1029" s="241"/>
      <c r="O1029" s="241"/>
      <c r="P1029" s="241"/>
      <c r="Q1029" s="241"/>
      <c r="R1029" s="241"/>
      <c r="S1029" s="241"/>
      <c r="T1029" s="242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43" t="s">
        <v>170</v>
      </c>
      <c r="AU1029" s="243" t="s">
        <v>83</v>
      </c>
      <c r="AV1029" s="13" t="s">
        <v>83</v>
      </c>
      <c r="AW1029" s="13" t="s">
        <v>35</v>
      </c>
      <c r="AX1029" s="13" t="s">
        <v>74</v>
      </c>
      <c r="AY1029" s="243" t="s">
        <v>156</v>
      </c>
    </row>
    <row r="1030" s="13" customFormat="1">
      <c r="A1030" s="13"/>
      <c r="B1030" s="233"/>
      <c r="C1030" s="234"/>
      <c r="D1030" s="228" t="s">
        <v>170</v>
      </c>
      <c r="E1030" s="235" t="s">
        <v>28</v>
      </c>
      <c r="F1030" s="236" t="s">
        <v>1471</v>
      </c>
      <c r="G1030" s="234"/>
      <c r="H1030" s="237">
        <v>246.61000000000001</v>
      </c>
      <c r="I1030" s="238"/>
      <c r="J1030" s="234"/>
      <c r="K1030" s="234"/>
      <c r="L1030" s="239"/>
      <c r="M1030" s="240"/>
      <c r="N1030" s="241"/>
      <c r="O1030" s="241"/>
      <c r="P1030" s="241"/>
      <c r="Q1030" s="241"/>
      <c r="R1030" s="241"/>
      <c r="S1030" s="241"/>
      <c r="T1030" s="24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43" t="s">
        <v>170</v>
      </c>
      <c r="AU1030" s="243" t="s">
        <v>83</v>
      </c>
      <c r="AV1030" s="13" t="s">
        <v>83</v>
      </c>
      <c r="AW1030" s="13" t="s">
        <v>35</v>
      </c>
      <c r="AX1030" s="13" t="s">
        <v>74</v>
      </c>
      <c r="AY1030" s="243" t="s">
        <v>156</v>
      </c>
    </row>
    <row r="1031" s="13" customFormat="1">
      <c r="A1031" s="13"/>
      <c r="B1031" s="233"/>
      <c r="C1031" s="234"/>
      <c r="D1031" s="228" t="s">
        <v>170</v>
      </c>
      <c r="E1031" s="235" t="s">
        <v>28</v>
      </c>
      <c r="F1031" s="236" t="s">
        <v>1472</v>
      </c>
      <c r="G1031" s="234"/>
      <c r="H1031" s="237">
        <v>621.45000000000005</v>
      </c>
      <c r="I1031" s="238"/>
      <c r="J1031" s="234"/>
      <c r="K1031" s="234"/>
      <c r="L1031" s="239"/>
      <c r="M1031" s="240"/>
      <c r="N1031" s="241"/>
      <c r="O1031" s="241"/>
      <c r="P1031" s="241"/>
      <c r="Q1031" s="241"/>
      <c r="R1031" s="241"/>
      <c r="S1031" s="241"/>
      <c r="T1031" s="24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43" t="s">
        <v>170</v>
      </c>
      <c r="AU1031" s="243" t="s">
        <v>83</v>
      </c>
      <c r="AV1031" s="13" t="s">
        <v>83</v>
      </c>
      <c r="AW1031" s="13" t="s">
        <v>35</v>
      </c>
      <c r="AX1031" s="13" t="s">
        <v>74</v>
      </c>
      <c r="AY1031" s="243" t="s">
        <v>156</v>
      </c>
    </row>
    <row r="1032" s="13" customFormat="1">
      <c r="A1032" s="13"/>
      <c r="B1032" s="233"/>
      <c r="C1032" s="234"/>
      <c r="D1032" s="228" t="s">
        <v>170</v>
      </c>
      <c r="E1032" s="235" t="s">
        <v>28</v>
      </c>
      <c r="F1032" s="236" t="s">
        <v>196</v>
      </c>
      <c r="G1032" s="234"/>
      <c r="H1032" s="237">
        <v>8</v>
      </c>
      <c r="I1032" s="238"/>
      <c r="J1032" s="234"/>
      <c r="K1032" s="234"/>
      <c r="L1032" s="239"/>
      <c r="M1032" s="240"/>
      <c r="N1032" s="241"/>
      <c r="O1032" s="241"/>
      <c r="P1032" s="241"/>
      <c r="Q1032" s="241"/>
      <c r="R1032" s="241"/>
      <c r="S1032" s="241"/>
      <c r="T1032" s="24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43" t="s">
        <v>170</v>
      </c>
      <c r="AU1032" s="243" t="s">
        <v>83</v>
      </c>
      <c r="AV1032" s="13" t="s">
        <v>83</v>
      </c>
      <c r="AW1032" s="13" t="s">
        <v>35</v>
      </c>
      <c r="AX1032" s="13" t="s">
        <v>74</v>
      </c>
      <c r="AY1032" s="243" t="s">
        <v>156</v>
      </c>
    </row>
    <row r="1033" s="14" customFormat="1">
      <c r="A1033" s="14"/>
      <c r="B1033" s="244"/>
      <c r="C1033" s="245"/>
      <c r="D1033" s="228" t="s">
        <v>170</v>
      </c>
      <c r="E1033" s="246" t="s">
        <v>28</v>
      </c>
      <c r="F1033" s="247" t="s">
        <v>186</v>
      </c>
      <c r="G1033" s="245"/>
      <c r="H1033" s="248">
        <v>1622.4900000000002</v>
      </c>
      <c r="I1033" s="249"/>
      <c r="J1033" s="245"/>
      <c r="K1033" s="245"/>
      <c r="L1033" s="250"/>
      <c r="M1033" s="251"/>
      <c r="N1033" s="252"/>
      <c r="O1033" s="252"/>
      <c r="P1033" s="252"/>
      <c r="Q1033" s="252"/>
      <c r="R1033" s="252"/>
      <c r="S1033" s="252"/>
      <c r="T1033" s="25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4" t="s">
        <v>170</v>
      </c>
      <c r="AU1033" s="254" t="s">
        <v>83</v>
      </c>
      <c r="AV1033" s="14" t="s">
        <v>163</v>
      </c>
      <c r="AW1033" s="14" t="s">
        <v>35</v>
      </c>
      <c r="AX1033" s="14" t="s">
        <v>81</v>
      </c>
      <c r="AY1033" s="254" t="s">
        <v>156</v>
      </c>
    </row>
    <row r="1034" s="2" customFormat="1" ht="24.15" customHeight="1">
      <c r="A1034" s="40"/>
      <c r="B1034" s="41"/>
      <c r="C1034" s="255" t="s">
        <v>1473</v>
      </c>
      <c r="D1034" s="255" t="s">
        <v>273</v>
      </c>
      <c r="E1034" s="256" t="s">
        <v>1474</v>
      </c>
      <c r="F1034" s="257" t="s">
        <v>1475</v>
      </c>
      <c r="G1034" s="258" t="s">
        <v>161</v>
      </c>
      <c r="H1034" s="259">
        <v>544.28200000000004</v>
      </c>
      <c r="I1034" s="260"/>
      <c r="J1034" s="261">
        <f>ROUND(I1034*H1034,2)</f>
        <v>0</v>
      </c>
      <c r="K1034" s="257" t="s">
        <v>162</v>
      </c>
      <c r="L1034" s="262"/>
      <c r="M1034" s="263" t="s">
        <v>28</v>
      </c>
      <c r="N1034" s="264" t="s">
        <v>45</v>
      </c>
      <c r="O1034" s="86"/>
      <c r="P1034" s="224">
        <f>O1034*H1034</f>
        <v>0</v>
      </c>
      <c r="Q1034" s="224">
        <v>0.0028999999999999998</v>
      </c>
      <c r="R1034" s="224">
        <f>Q1034*H1034</f>
        <v>1.5784178</v>
      </c>
      <c r="S1034" s="224">
        <v>0</v>
      </c>
      <c r="T1034" s="225">
        <f>S1034*H1034</f>
        <v>0</v>
      </c>
      <c r="U1034" s="40"/>
      <c r="V1034" s="40"/>
      <c r="W1034" s="40"/>
      <c r="X1034" s="40"/>
      <c r="Y1034" s="40"/>
      <c r="Z1034" s="40"/>
      <c r="AA1034" s="40"/>
      <c r="AB1034" s="40"/>
      <c r="AC1034" s="40"/>
      <c r="AD1034" s="40"/>
      <c r="AE1034" s="40"/>
      <c r="AR1034" s="226" t="s">
        <v>1411</v>
      </c>
      <c r="AT1034" s="226" t="s">
        <v>273</v>
      </c>
      <c r="AU1034" s="226" t="s">
        <v>83</v>
      </c>
      <c r="AY1034" s="19" t="s">
        <v>156</v>
      </c>
      <c r="BE1034" s="227">
        <f>IF(N1034="základní",J1034,0)</f>
        <v>0</v>
      </c>
      <c r="BF1034" s="227">
        <f>IF(N1034="snížená",J1034,0)</f>
        <v>0</v>
      </c>
      <c r="BG1034" s="227">
        <f>IF(N1034="zákl. přenesená",J1034,0)</f>
        <v>0</v>
      </c>
      <c r="BH1034" s="227">
        <f>IF(N1034="sníž. přenesená",J1034,0)</f>
        <v>0</v>
      </c>
      <c r="BI1034" s="227">
        <f>IF(N1034="nulová",J1034,0)</f>
        <v>0</v>
      </c>
      <c r="BJ1034" s="19" t="s">
        <v>81</v>
      </c>
      <c r="BK1034" s="227">
        <f>ROUND(I1034*H1034,2)</f>
        <v>0</v>
      </c>
      <c r="BL1034" s="19" t="s">
        <v>1391</v>
      </c>
      <c r="BM1034" s="226" t="s">
        <v>1476</v>
      </c>
    </row>
    <row r="1035" s="2" customFormat="1">
      <c r="A1035" s="40"/>
      <c r="B1035" s="41"/>
      <c r="C1035" s="42"/>
      <c r="D1035" s="228" t="s">
        <v>165</v>
      </c>
      <c r="E1035" s="42"/>
      <c r="F1035" s="229" t="s">
        <v>1475</v>
      </c>
      <c r="G1035" s="42"/>
      <c r="H1035" s="42"/>
      <c r="I1035" s="230"/>
      <c r="J1035" s="42"/>
      <c r="K1035" s="42"/>
      <c r="L1035" s="46"/>
      <c r="M1035" s="231"/>
      <c r="N1035" s="232"/>
      <c r="O1035" s="86"/>
      <c r="P1035" s="86"/>
      <c r="Q1035" s="86"/>
      <c r="R1035" s="86"/>
      <c r="S1035" s="86"/>
      <c r="T1035" s="87"/>
      <c r="U1035" s="40"/>
      <c r="V1035" s="40"/>
      <c r="W1035" s="40"/>
      <c r="X1035" s="40"/>
      <c r="Y1035" s="40"/>
      <c r="Z1035" s="40"/>
      <c r="AA1035" s="40"/>
      <c r="AB1035" s="40"/>
      <c r="AC1035" s="40"/>
      <c r="AD1035" s="40"/>
      <c r="AE1035" s="40"/>
      <c r="AT1035" s="19" t="s">
        <v>165</v>
      </c>
      <c r="AU1035" s="19" t="s">
        <v>83</v>
      </c>
    </row>
    <row r="1036" s="13" customFormat="1">
      <c r="A1036" s="13"/>
      <c r="B1036" s="233"/>
      <c r="C1036" s="234"/>
      <c r="D1036" s="228" t="s">
        <v>170</v>
      </c>
      <c r="E1036" s="235" t="s">
        <v>28</v>
      </c>
      <c r="F1036" s="236" t="s">
        <v>1477</v>
      </c>
      <c r="G1036" s="234"/>
      <c r="H1036" s="237">
        <v>544.28200000000004</v>
      </c>
      <c r="I1036" s="238"/>
      <c r="J1036" s="234"/>
      <c r="K1036" s="234"/>
      <c r="L1036" s="239"/>
      <c r="M1036" s="240"/>
      <c r="N1036" s="241"/>
      <c r="O1036" s="241"/>
      <c r="P1036" s="241"/>
      <c r="Q1036" s="241"/>
      <c r="R1036" s="241"/>
      <c r="S1036" s="241"/>
      <c r="T1036" s="24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3" t="s">
        <v>170</v>
      </c>
      <c r="AU1036" s="243" t="s">
        <v>83</v>
      </c>
      <c r="AV1036" s="13" t="s">
        <v>83</v>
      </c>
      <c r="AW1036" s="13" t="s">
        <v>35</v>
      </c>
      <c r="AX1036" s="13" t="s">
        <v>81</v>
      </c>
      <c r="AY1036" s="243" t="s">
        <v>156</v>
      </c>
    </row>
    <row r="1037" s="2" customFormat="1" ht="24.15" customHeight="1">
      <c r="A1037" s="40"/>
      <c r="B1037" s="41"/>
      <c r="C1037" s="255" t="s">
        <v>1478</v>
      </c>
      <c r="D1037" s="255" t="s">
        <v>273</v>
      </c>
      <c r="E1037" s="256" t="s">
        <v>1479</v>
      </c>
      <c r="F1037" s="257" t="s">
        <v>1480</v>
      </c>
      <c r="G1037" s="258" t="s">
        <v>161</v>
      </c>
      <c r="H1037" s="259">
        <v>91.319000000000003</v>
      </c>
      <c r="I1037" s="260"/>
      <c r="J1037" s="261">
        <f>ROUND(I1037*H1037,2)</f>
        <v>0</v>
      </c>
      <c r="K1037" s="257" t="s">
        <v>162</v>
      </c>
      <c r="L1037" s="262"/>
      <c r="M1037" s="263" t="s">
        <v>28</v>
      </c>
      <c r="N1037" s="264" t="s">
        <v>45</v>
      </c>
      <c r="O1037" s="86"/>
      <c r="P1037" s="224">
        <f>O1037*H1037</f>
        <v>0</v>
      </c>
      <c r="Q1037" s="224">
        <v>0.0015</v>
      </c>
      <c r="R1037" s="224">
        <f>Q1037*H1037</f>
        <v>0.1369785</v>
      </c>
      <c r="S1037" s="224">
        <v>0</v>
      </c>
      <c r="T1037" s="225">
        <f>S1037*H1037</f>
        <v>0</v>
      </c>
      <c r="U1037" s="40"/>
      <c r="V1037" s="40"/>
      <c r="W1037" s="40"/>
      <c r="X1037" s="40"/>
      <c r="Y1037" s="40"/>
      <c r="Z1037" s="40"/>
      <c r="AA1037" s="40"/>
      <c r="AB1037" s="40"/>
      <c r="AC1037" s="40"/>
      <c r="AD1037" s="40"/>
      <c r="AE1037" s="40"/>
      <c r="AR1037" s="226" t="s">
        <v>1411</v>
      </c>
      <c r="AT1037" s="226" t="s">
        <v>273</v>
      </c>
      <c r="AU1037" s="226" t="s">
        <v>83</v>
      </c>
      <c r="AY1037" s="19" t="s">
        <v>156</v>
      </c>
      <c r="BE1037" s="227">
        <f>IF(N1037="základní",J1037,0)</f>
        <v>0</v>
      </c>
      <c r="BF1037" s="227">
        <f>IF(N1037="snížená",J1037,0)</f>
        <v>0</v>
      </c>
      <c r="BG1037" s="227">
        <f>IF(N1037="zákl. přenesená",J1037,0)</f>
        <v>0</v>
      </c>
      <c r="BH1037" s="227">
        <f>IF(N1037="sníž. přenesená",J1037,0)</f>
        <v>0</v>
      </c>
      <c r="BI1037" s="227">
        <f>IF(N1037="nulová",J1037,0)</f>
        <v>0</v>
      </c>
      <c r="BJ1037" s="19" t="s">
        <v>81</v>
      </c>
      <c r="BK1037" s="227">
        <f>ROUND(I1037*H1037,2)</f>
        <v>0</v>
      </c>
      <c r="BL1037" s="19" t="s">
        <v>1391</v>
      </c>
      <c r="BM1037" s="226" t="s">
        <v>1481</v>
      </c>
    </row>
    <row r="1038" s="2" customFormat="1">
      <c r="A1038" s="40"/>
      <c r="B1038" s="41"/>
      <c r="C1038" s="42"/>
      <c r="D1038" s="228" t="s">
        <v>165</v>
      </c>
      <c r="E1038" s="42"/>
      <c r="F1038" s="229" t="s">
        <v>1480</v>
      </c>
      <c r="G1038" s="42"/>
      <c r="H1038" s="42"/>
      <c r="I1038" s="230"/>
      <c r="J1038" s="42"/>
      <c r="K1038" s="42"/>
      <c r="L1038" s="46"/>
      <c r="M1038" s="231"/>
      <c r="N1038" s="232"/>
      <c r="O1038" s="86"/>
      <c r="P1038" s="86"/>
      <c r="Q1038" s="86"/>
      <c r="R1038" s="86"/>
      <c r="S1038" s="86"/>
      <c r="T1038" s="87"/>
      <c r="U1038" s="40"/>
      <c r="V1038" s="40"/>
      <c r="W1038" s="40"/>
      <c r="X1038" s="40"/>
      <c r="Y1038" s="40"/>
      <c r="Z1038" s="40"/>
      <c r="AA1038" s="40"/>
      <c r="AB1038" s="40"/>
      <c r="AC1038" s="40"/>
      <c r="AD1038" s="40"/>
      <c r="AE1038" s="40"/>
      <c r="AT1038" s="19" t="s">
        <v>165</v>
      </c>
      <c r="AU1038" s="19" t="s">
        <v>83</v>
      </c>
    </row>
    <row r="1039" s="13" customFormat="1">
      <c r="A1039" s="13"/>
      <c r="B1039" s="233"/>
      <c r="C1039" s="234"/>
      <c r="D1039" s="228" t="s">
        <v>170</v>
      </c>
      <c r="E1039" s="235" t="s">
        <v>28</v>
      </c>
      <c r="F1039" s="236" t="s">
        <v>1469</v>
      </c>
      <c r="G1039" s="234"/>
      <c r="H1039" s="237">
        <v>212.81999999999999</v>
      </c>
      <c r="I1039" s="238"/>
      <c r="J1039" s="234"/>
      <c r="K1039" s="234"/>
      <c r="L1039" s="239"/>
      <c r="M1039" s="240"/>
      <c r="N1039" s="241"/>
      <c r="O1039" s="241"/>
      <c r="P1039" s="241"/>
      <c r="Q1039" s="241"/>
      <c r="R1039" s="241"/>
      <c r="S1039" s="241"/>
      <c r="T1039" s="242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43" t="s">
        <v>170</v>
      </c>
      <c r="AU1039" s="243" t="s">
        <v>83</v>
      </c>
      <c r="AV1039" s="13" t="s">
        <v>83</v>
      </c>
      <c r="AW1039" s="13" t="s">
        <v>35</v>
      </c>
      <c r="AX1039" s="13" t="s">
        <v>74</v>
      </c>
      <c r="AY1039" s="243" t="s">
        <v>156</v>
      </c>
    </row>
    <row r="1040" s="16" customFormat="1">
      <c r="A1040" s="16"/>
      <c r="B1040" s="275"/>
      <c r="C1040" s="276"/>
      <c r="D1040" s="228" t="s">
        <v>170</v>
      </c>
      <c r="E1040" s="277" t="s">
        <v>28</v>
      </c>
      <c r="F1040" s="278" t="s">
        <v>678</v>
      </c>
      <c r="G1040" s="276"/>
      <c r="H1040" s="279">
        <v>212.81999999999999</v>
      </c>
      <c r="I1040" s="280"/>
      <c r="J1040" s="276"/>
      <c r="K1040" s="276"/>
      <c r="L1040" s="281"/>
      <c r="M1040" s="282"/>
      <c r="N1040" s="283"/>
      <c r="O1040" s="283"/>
      <c r="P1040" s="283"/>
      <c r="Q1040" s="283"/>
      <c r="R1040" s="283"/>
      <c r="S1040" s="283"/>
      <c r="T1040" s="284"/>
      <c r="U1040" s="16"/>
      <c r="V1040" s="16"/>
      <c r="W1040" s="16"/>
      <c r="X1040" s="16"/>
      <c r="Y1040" s="16"/>
      <c r="Z1040" s="16"/>
      <c r="AA1040" s="16"/>
      <c r="AB1040" s="16"/>
      <c r="AC1040" s="16"/>
      <c r="AD1040" s="16"/>
      <c r="AE1040" s="16"/>
      <c r="AT1040" s="285" t="s">
        <v>170</v>
      </c>
      <c r="AU1040" s="285" t="s">
        <v>83</v>
      </c>
      <c r="AV1040" s="16" t="s">
        <v>95</v>
      </c>
      <c r="AW1040" s="16" t="s">
        <v>35</v>
      </c>
      <c r="AX1040" s="16" t="s">
        <v>74</v>
      </c>
      <c r="AY1040" s="285" t="s">
        <v>156</v>
      </c>
    </row>
    <row r="1041" s="15" customFormat="1">
      <c r="A1041" s="15"/>
      <c r="B1041" s="265"/>
      <c r="C1041" s="266"/>
      <c r="D1041" s="228" t="s">
        <v>170</v>
      </c>
      <c r="E1041" s="267" t="s">
        <v>28</v>
      </c>
      <c r="F1041" s="268" t="s">
        <v>1482</v>
      </c>
      <c r="G1041" s="266"/>
      <c r="H1041" s="267" t="s">
        <v>28</v>
      </c>
      <c r="I1041" s="269"/>
      <c r="J1041" s="266"/>
      <c r="K1041" s="266"/>
      <c r="L1041" s="270"/>
      <c r="M1041" s="271"/>
      <c r="N1041" s="272"/>
      <c r="O1041" s="272"/>
      <c r="P1041" s="272"/>
      <c r="Q1041" s="272"/>
      <c r="R1041" s="272"/>
      <c r="S1041" s="272"/>
      <c r="T1041" s="273"/>
      <c r="U1041" s="15"/>
      <c r="V1041" s="15"/>
      <c r="W1041" s="15"/>
      <c r="X1041" s="15"/>
      <c r="Y1041" s="15"/>
      <c r="Z1041" s="15"/>
      <c r="AA1041" s="15"/>
      <c r="AB1041" s="15"/>
      <c r="AC1041" s="15"/>
      <c r="AD1041" s="15"/>
      <c r="AE1041" s="15"/>
      <c r="AT1041" s="274" t="s">
        <v>170</v>
      </c>
      <c r="AU1041" s="274" t="s">
        <v>83</v>
      </c>
      <c r="AV1041" s="15" t="s">
        <v>81</v>
      </c>
      <c r="AW1041" s="15" t="s">
        <v>35</v>
      </c>
      <c r="AX1041" s="15" t="s">
        <v>74</v>
      </c>
      <c r="AY1041" s="274" t="s">
        <v>156</v>
      </c>
    </row>
    <row r="1042" s="13" customFormat="1">
      <c r="A1042" s="13"/>
      <c r="B1042" s="233"/>
      <c r="C1042" s="234"/>
      <c r="D1042" s="228" t="s">
        <v>170</v>
      </c>
      <c r="E1042" s="235" t="s">
        <v>28</v>
      </c>
      <c r="F1042" s="236" t="s">
        <v>1483</v>
      </c>
      <c r="G1042" s="234"/>
      <c r="H1042" s="237">
        <v>-22.120000000000001</v>
      </c>
      <c r="I1042" s="238"/>
      <c r="J1042" s="234"/>
      <c r="K1042" s="234"/>
      <c r="L1042" s="239"/>
      <c r="M1042" s="240"/>
      <c r="N1042" s="241"/>
      <c r="O1042" s="241"/>
      <c r="P1042" s="241"/>
      <c r="Q1042" s="241"/>
      <c r="R1042" s="241"/>
      <c r="S1042" s="241"/>
      <c r="T1042" s="242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3" t="s">
        <v>170</v>
      </c>
      <c r="AU1042" s="243" t="s">
        <v>83</v>
      </c>
      <c r="AV1042" s="13" t="s">
        <v>83</v>
      </c>
      <c r="AW1042" s="13" t="s">
        <v>35</v>
      </c>
      <c r="AX1042" s="13" t="s">
        <v>74</v>
      </c>
      <c r="AY1042" s="243" t="s">
        <v>156</v>
      </c>
    </row>
    <row r="1043" s="16" customFormat="1">
      <c r="A1043" s="16"/>
      <c r="B1043" s="275"/>
      <c r="C1043" s="276"/>
      <c r="D1043" s="228" t="s">
        <v>170</v>
      </c>
      <c r="E1043" s="277" t="s">
        <v>28</v>
      </c>
      <c r="F1043" s="278" t="s">
        <v>678</v>
      </c>
      <c r="G1043" s="276"/>
      <c r="H1043" s="279">
        <v>-22.120000000000001</v>
      </c>
      <c r="I1043" s="280"/>
      <c r="J1043" s="276"/>
      <c r="K1043" s="276"/>
      <c r="L1043" s="281"/>
      <c r="M1043" s="282"/>
      <c r="N1043" s="283"/>
      <c r="O1043" s="283"/>
      <c r="P1043" s="283"/>
      <c r="Q1043" s="283"/>
      <c r="R1043" s="283"/>
      <c r="S1043" s="283"/>
      <c r="T1043" s="284"/>
      <c r="U1043" s="16"/>
      <c r="V1043" s="16"/>
      <c r="W1043" s="16"/>
      <c r="X1043" s="16"/>
      <c r="Y1043" s="16"/>
      <c r="Z1043" s="16"/>
      <c r="AA1043" s="16"/>
      <c r="AB1043" s="16"/>
      <c r="AC1043" s="16"/>
      <c r="AD1043" s="16"/>
      <c r="AE1043" s="16"/>
      <c r="AT1043" s="285" t="s">
        <v>170</v>
      </c>
      <c r="AU1043" s="285" t="s">
        <v>83</v>
      </c>
      <c r="AV1043" s="16" t="s">
        <v>95</v>
      </c>
      <c r="AW1043" s="16" t="s">
        <v>35</v>
      </c>
      <c r="AX1043" s="16" t="s">
        <v>74</v>
      </c>
      <c r="AY1043" s="285" t="s">
        <v>156</v>
      </c>
    </row>
    <row r="1044" s="13" customFormat="1">
      <c r="A1044" s="13"/>
      <c r="B1044" s="233"/>
      <c r="C1044" s="234"/>
      <c r="D1044" s="228" t="s">
        <v>170</v>
      </c>
      <c r="E1044" s="235" t="s">
        <v>28</v>
      </c>
      <c r="F1044" s="236" t="s">
        <v>1484</v>
      </c>
      <c r="G1044" s="234"/>
      <c r="H1044" s="237">
        <v>-65.010000000000005</v>
      </c>
      <c r="I1044" s="238"/>
      <c r="J1044" s="234"/>
      <c r="K1044" s="234"/>
      <c r="L1044" s="239"/>
      <c r="M1044" s="240"/>
      <c r="N1044" s="241"/>
      <c r="O1044" s="241"/>
      <c r="P1044" s="241"/>
      <c r="Q1044" s="241"/>
      <c r="R1044" s="241"/>
      <c r="S1044" s="241"/>
      <c r="T1044" s="242"/>
      <c r="U1044" s="13"/>
      <c r="V1044" s="13"/>
      <c r="W1044" s="13"/>
      <c r="X1044" s="13"/>
      <c r="Y1044" s="13"/>
      <c r="Z1044" s="13"/>
      <c r="AA1044" s="13"/>
      <c r="AB1044" s="13"/>
      <c r="AC1044" s="13"/>
      <c r="AD1044" s="13"/>
      <c r="AE1044" s="13"/>
      <c r="AT1044" s="243" t="s">
        <v>170</v>
      </c>
      <c r="AU1044" s="243" t="s">
        <v>83</v>
      </c>
      <c r="AV1044" s="13" t="s">
        <v>83</v>
      </c>
      <c r="AW1044" s="13" t="s">
        <v>35</v>
      </c>
      <c r="AX1044" s="13" t="s">
        <v>74</v>
      </c>
      <c r="AY1044" s="243" t="s">
        <v>156</v>
      </c>
    </row>
    <row r="1045" s="16" customFormat="1">
      <c r="A1045" s="16"/>
      <c r="B1045" s="275"/>
      <c r="C1045" s="276"/>
      <c r="D1045" s="228" t="s">
        <v>170</v>
      </c>
      <c r="E1045" s="277" t="s">
        <v>28</v>
      </c>
      <c r="F1045" s="278" t="s">
        <v>678</v>
      </c>
      <c r="G1045" s="276"/>
      <c r="H1045" s="279">
        <v>-65.010000000000005</v>
      </c>
      <c r="I1045" s="280"/>
      <c r="J1045" s="276"/>
      <c r="K1045" s="276"/>
      <c r="L1045" s="281"/>
      <c r="M1045" s="282"/>
      <c r="N1045" s="283"/>
      <c r="O1045" s="283"/>
      <c r="P1045" s="283"/>
      <c r="Q1045" s="283"/>
      <c r="R1045" s="283"/>
      <c r="S1045" s="283"/>
      <c r="T1045" s="284"/>
      <c r="U1045" s="16"/>
      <c r="V1045" s="16"/>
      <c r="W1045" s="16"/>
      <c r="X1045" s="16"/>
      <c r="Y1045" s="16"/>
      <c r="Z1045" s="16"/>
      <c r="AA1045" s="16"/>
      <c r="AB1045" s="16"/>
      <c r="AC1045" s="16"/>
      <c r="AD1045" s="16"/>
      <c r="AE1045" s="16"/>
      <c r="AT1045" s="285" t="s">
        <v>170</v>
      </c>
      <c r="AU1045" s="285" t="s">
        <v>83</v>
      </c>
      <c r="AV1045" s="16" t="s">
        <v>95</v>
      </c>
      <c r="AW1045" s="16" t="s">
        <v>35</v>
      </c>
      <c r="AX1045" s="16" t="s">
        <v>74</v>
      </c>
      <c r="AY1045" s="285" t="s">
        <v>156</v>
      </c>
    </row>
    <row r="1046" s="13" customFormat="1">
      <c r="A1046" s="13"/>
      <c r="B1046" s="233"/>
      <c r="C1046" s="234"/>
      <c r="D1046" s="228" t="s">
        <v>170</v>
      </c>
      <c r="E1046" s="235" t="s">
        <v>28</v>
      </c>
      <c r="F1046" s="236" t="s">
        <v>1485</v>
      </c>
      <c r="G1046" s="234"/>
      <c r="H1046" s="237">
        <v>-38.719999999999999</v>
      </c>
      <c r="I1046" s="238"/>
      <c r="J1046" s="234"/>
      <c r="K1046" s="234"/>
      <c r="L1046" s="239"/>
      <c r="M1046" s="240"/>
      <c r="N1046" s="241"/>
      <c r="O1046" s="241"/>
      <c r="P1046" s="241"/>
      <c r="Q1046" s="241"/>
      <c r="R1046" s="241"/>
      <c r="S1046" s="241"/>
      <c r="T1046" s="24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3" t="s">
        <v>170</v>
      </c>
      <c r="AU1046" s="243" t="s">
        <v>83</v>
      </c>
      <c r="AV1046" s="13" t="s">
        <v>83</v>
      </c>
      <c r="AW1046" s="13" t="s">
        <v>35</v>
      </c>
      <c r="AX1046" s="13" t="s">
        <v>74</v>
      </c>
      <c r="AY1046" s="243" t="s">
        <v>156</v>
      </c>
    </row>
    <row r="1047" s="16" customFormat="1">
      <c r="A1047" s="16"/>
      <c r="B1047" s="275"/>
      <c r="C1047" s="276"/>
      <c r="D1047" s="228" t="s">
        <v>170</v>
      </c>
      <c r="E1047" s="277" t="s">
        <v>28</v>
      </c>
      <c r="F1047" s="278" t="s">
        <v>678</v>
      </c>
      <c r="G1047" s="276"/>
      <c r="H1047" s="279">
        <v>-38.719999999999999</v>
      </c>
      <c r="I1047" s="280"/>
      <c r="J1047" s="276"/>
      <c r="K1047" s="276"/>
      <c r="L1047" s="281"/>
      <c r="M1047" s="282"/>
      <c r="N1047" s="283"/>
      <c r="O1047" s="283"/>
      <c r="P1047" s="283"/>
      <c r="Q1047" s="283"/>
      <c r="R1047" s="283"/>
      <c r="S1047" s="283"/>
      <c r="T1047" s="284"/>
      <c r="U1047" s="16"/>
      <c r="V1047" s="16"/>
      <c r="W1047" s="16"/>
      <c r="X1047" s="16"/>
      <c r="Y1047" s="16"/>
      <c r="Z1047" s="16"/>
      <c r="AA1047" s="16"/>
      <c r="AB1047" s="16"/>
      <c r="AC1047" s="16"/>
      <c r="AD1047" s="16"/>
      <c r="AE1047" s="16"/>
      <c r="AT1047" s="285" t="s">
        <v>170</v>
      </c>
      <c r="AU1047" s="285" t="s">
        <v>83</v>
      </c>
      <c r="AV1047" s="16" t="s">
        <v>95</v>
      </c>
      <c r="AW1047" s="16" t="s">
        <v>35</v>
      </c>
      <c r="AX1047" s="16" t="s">
        <v>74</v>
      </c>
      <c r="AY1047" s="285" t="s">
        <v>156</v>
      </c>
    </row>
    <row r="1048" s="14" customFormat="1">
      <c r="A1048" s="14"/>
      <c r="B1048" s="244"/>
      <c r="C1048" s="245"/>
      <c r="D1048" s="228" t="s">
        <v>170</v>
      </c>
      <c r="E1048" s="246" t="s">
        <v>28</v>
      </c>
      <c r="F1048" s="247" t="s">
        <v>186</v>
      </c>
      <c r="G1048" s="245"/>
      <c r="H1048" s="248">
        <v>86.969999999999985</v>
      </c>
      <c r="I1048" s="249"/>
      <c r="J1048" s="245"/>
      <c r="K1048" s="245"/>
      <c r="L1048" s="250"/>
      <c r="M1048" s="251"/>
      <c r="N1048" s="252"/>
      <c r="O1048" s="252"/>
      <c r="P1048" s="252"/>
      <c r="Q1048" s="252"/>
      <c r="R1048" s="252"/>
      <c r="S1048" s="252"/>
      <c r="T1048" s="25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4" t="s">
        <v>170</v>
      </c>
      <c r="AU1048" s="254" t="s">
        <v>83</v>
      </c>
      <c r="AV1048" s="14" t="s">
        <v>163</v>
      </c>
      <c r="AW1048" s="14" t="s">
        <v>35</v>
      </c>
      <c r="AX1048" s="14" t="s">
        <v>81</v>
      </c>
      <c r="AY1048" s="254" t="s">
        <v>156</v>
      </c>
    </row>
    <row r="1049" s="13" customFormat="1">
      <c r="A1049" s="13"/>
      <c r="B1049" s="233"/>
      <c r="C1049" s="234"/>
      <c r="D1049" s="228" t="s">
        <v>170</v>
      </c>
      <c r="E1049" s="234"/>
      <c r="F1049" s="236" t="s">
        <v>1486</v>
      </c>
      <c r="G1049" s="234"/>
      <c r="H1049" s="237">
        <v>91.319000000000003</v>
      </c>
      <c r="I1049" s="238"/>
      <c r="J1049" s="234"/>
      <c r="K1049" s="234"/>
      <c r="L1049" s="239"/>
      <c r="M1049" s="240"/>
      <c r="N1049" s="241"/>
      <c r="O1049" s="241"/>
      <c r="P1049" s="241"/>
      <c r="Q1049" s="241"/>
      <c r="R1049" s="241"/>
      <c r="S1049" s="241"/>
      <c r="T1049" s="242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3" t="s">
        <v>170</v>
      </c>
      <c r="AU1049" s="243" t="s">
        <v>83</v>
      </c>
      <c r="AV1049" s="13" t="s">
        <v>83</v>
      </c>
      <c r="AW1049" s="13" t="s">
        <v>4</v>
      </c>
      <c r="AX1049" s="13" t="s">
        <v>81</v>
      </c>
      <c r="AY1049" s="243" t="s">
        <v>156</v>
      </c>
    </row>
    <row r="1050" s="2" customFormat="1" ht="24.15" customHeight="1">
      <c r="A1050" s="40"/>
      <c r="B1050" s="41"/>
      <c r="C1050" s="255" t="s">
        <v>1487</v>
      </c>
      <c r="D1050" s="255" t="s">
        <v>273</v>
      </c>
      <c r="E1050" s="256" t="s">
        <v>1488</v>
      </c>
      <c r="F1050" s="257" t="s">
        <v>1489</v>
      </c>
      <c r="G1050" s="258" t="s">
        <v>168</v>
      </c>
      <c r="H1050" s="259">
        <v>6.4189999999999996</v>
      </c>
      <c r="I1050" s="260"/>
      <c r="J1050" s="261">
        <f>ROUND(I1050*H1050,2)</f>
        <v>0</v>
      </c>
      <c r="K1050" s="257" t="s">
        <v>28</v>
      </c>
      <c r="L1050" s="262"/>
      <c r="M1050" s="263" t="s">
        <v>28</v>
      </c>
      <c r="N1050" s="264" t="s">
        <v>45</v>
      </c>
      <c r="O1050" s="86"/>
      <c r="P1050" s="224">
        <f>O1050*H1050</f>
        <v>0</v>
      </c>
      <c r="Q1050" s="224">
        <v>0.0029399999999999999</v>
      </c>
      <c r="R1050" s="224">
        <f>Q1050*H1050</f>
        <v>0.018871859999999997</v>
      </c>
      <c r="S1050" s="224">
        <v>0</v>
      </c>
      <c r="T1050" s="225">
        <f>S1050*H1050</f>
        <v>0</v>
      </c>
      <c r="U1050" s="40"/>
      <c r="V1050" s="40"/>
      <c r="W1050" s="40"/>
      <c r="X1050" s="40"/>
      <c r="Y1050" s="40"/>
      <c r="Z1050" s="40"/>
      <c r="AA1050" s="40"/>
      <c r="AB1050" s="40"/>
      <c r="AC1050" s="40"/>
      <c r="AD1050" s="40"/>
      <c r="AE1050" s="40"/>
      <c r="AR1050" s="226" t="s">
        <v>1411</v>
      </c>
      <c r="AT1050" s="226" t="s">
        <v>273</v>
      </c>
      <c r="AU1050" s="226" t="s">
        <v>83</v>
      </c>
      <c r="AY1050" s="19" t="s">
        <v>156</v>
      </c>
      <c r="BE1050" s="227">
        <f>IF(N1050="základní",J1050,0)</f>
        <v>0</v>
      </c>
      <c r="BF1050" s="227">
        <f>IF(N1050="snížená",J1050,0)</f>
        <v>0</v>
      </c>
      <c r="BG1050" s="227">
        <f>IF(N1050="zákl. přenesená",J1050,0)</f>
        <v>0</v>
      </c>
      <c r="BH1050" s="227">
        <f>IF(N1050="sníž. přenesená",J1050,0)</f>
        <v>0</v>
      </c>
      <c r="BI1050" s="227">
        <f>IF(N1050="nulová",J1050,0)</f>
        <v>0</v>
      </c>
      <c r="BJ1050" s="19" t="s">
        <v>81</v>
      </c>
      <c r="BK1050" s="227">
        <f>ROUND(I1050*H1050,2)</f>
        <v>0</v>
      </c>
      <c r="BL1050" s="19" t="s">
        <v>1391</v>
      </c>
      <c r="BM1050" s="226" t="s">
        <v>1490</v>
      </c>
    </row>
    <row r="1051" s="2" customFormat="1">
      <c r="A1051" s="40"/>
      <c r="B1051" s="41"/>
      <c r="C1051" s="42"/>
      <c r="D1051" s="228" t="s">
        <v>165</v>
      </c>
      <c r="E1051" s="42"/>
      <c r="F1051" s="229" t="s">
        <v>1489</v>
      </c>
      <c r="G1051" s="42"/>
      <c r="H1051" s="42"/>
      <c r="I1051" s="230"/>
      <c r="J1051" s="42"/>
      <c r="K1051" s="42"/>
      <c r="L1051" s="46"/>
      <c r="M1051" s="231"/>
      <c r="N1051" s="232"/>
      <c r="O1051" s="86"/>
      <c r="P1051" s="86"/>
      <c r="Q1051" s="86"/>
      <c r="R1051" s="86"/>
      <c r="S1051" s="86"/>
      <c r="T1051" s="87"/>
      <c r="U1051" s="40"/>
      <c r="V1051" s="40"/>
      <c r="W1051" s="40"/>
      <c r="X1051" s="40"/>
      <c r="Y1051" s="40"/>
      <c r="Z1051" s="40"/>
      <c r="AA1051" s="40"/>
      <c r="AB1051" s="40"/>
      <c r="AC1051" s="40"/>
      <c r="AD1051" s="40"/>
      <c r="AE1051" s="40"/>
      <c r="AT1051" s="19" t="s">
        <v>165</v>
      </c>
      <c r="AU1051" s="19" t="s">
        <v>83</v>
      </c>
    </row>
    <row r="1052" s="15" customFormat="1">
      <c r="A1052" s="15"/>
      <c r="B1052" s="265"/>
      <c r="C1052" s="266"/>
      <c r="D1052" s="228" t="s">
        <v>170</v>
      </c>
      <c r="E1052" s="267" t="s">
        <v>28</v>
      </c>
      <c r="F1052" s="268" t="s">
        <v>1491</v>
      </c>
      <c r="G1052" s="266"/>
      <c r="H1052" s="267" t="s">
        <v>28</v>
      </c>
      <c r="I1052" s="269"/>
      <c r="J1052" s="266"/>
      <c r="K1052" s="266"/>
      <c r="L1052" s="270"/>
      <c r="M1052" s="271"/>
      <c r="N1052" s="272"/>
      <c r="O1052" s="272"/>
      <c r="P1052" s="272"/>
      <c r="Q1052" s="272"/>
      <c r="R1052" s="272"/>
      <c r="S1052" s="272"/>
      <c r="T1052" s="273"/>
      <c r="U1052" s="15"/>
      <c r="V1052" s="15"/>
      <c r="W1052" s="15"/>
      <c r="X1052" s="15"/>
      <c r="Y1052" s="15"/>
      <c r="Z1052" s="15"/>
      <c r="AA1052" s="15"/>
      <c r="AB1052" s="15"/>
      <c r="AC1052" s="15"/>
      <c r="AD1052" s="15"/>
      <c r="AE1052" s="15"/>
      <c r="AT1052" s="274" t="s">
        <v>170</v>
      </c>
      <c r="AU1052" s="274" t="s">
        <v>83</v>
      </c>
      <c r="AV1052" s="15" t="s">
        <v>81</v>
      </c>
      <c r="AW1052" s="15" t="s">
        <v>35</v>
      </c>
      <c r="AX1052" s="15" t="s">
        <v>74</v>
      </c>
      <c r="AY1052" s="274" t="s">
        <v>156</v>
      </c>
    </row>
    <row r="1053" s="13" customFormat="1">
      <c r="A1053" s="13"/>
      <c r="B1053" s="233"/>
      <c r="C1053" s="234"/>
      <c r="D1053" s="228" t="s">
        <v>170</v>
      </c>
      <c r="E1053" s="235" t="s">
        <v>28</v>
      </c>
      <c r="F1053" s="236" t="s">
        <v>1492</v>
      </c>
      <c r="G1053" s="234"/>
      <c r="H1053" s="237">
        <v>1.1060000000000001</v>
      </c>
      <c r="I1053" s="238"/>
      <c r="J1053" s="234"/>
      <c r="K1053" s="234"/>
      <c r="L1053" s="239"/>
      <c r="M1053" s="240"/>
      <c r="N1053" s="241"/>
      <c r="O1053" s="241"/>
      <c r="P1053" s="241"/>
      <c r="Q1053" s="241"/>
      <c r="R1053" s="241"/>
      <c r="S1053" s="241"/>
      <c r="T1053" s="24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43" t="s">
        <v>170</v>
      </c>
      <c r="AU1053" s="243" t="s">
        <v>83</v>
      </c>
      <c r="AV1053" s="13" t="s">
        <v>83</v>
      </c>
      <c r="AW1053" s="13" t="s">
        <v>35</v>
      </c>
      <c r="AX1053" s="13" t="s">
        <v>74</v>
      </c>
      <c r="AY1053" s="243" t="s">
        <v>156</v>
      </c>
    </row>
    <row r="1054" s="16" customFormat="1">
      <c r="A1054" s="16"/>
      <c r="B1054" s="275"/>
      <c r="C1054" s="276"/>
      <c r="D1054" s="228" t="s">
        <v>170</v>
      </c>
      <c r="E1054" s="277" t="s">
        <v>28</v>
      </c>
      <c r="F1054" s="278" t="s">
        <v>678</v>
      </c>
      <c r="G1054" s="276"/>
      <c r="H1054" s="279">
        <v>1.1060000000000001</v>
      </c>
      <c r="I1054" s="280"/>
      <c r="J1054" s="276"/>
      <c r="K1054" s="276"/>
      <c r="L1054" s="281"/>
      <c r="M1054" s="282"/>
      <c r="N1054" s="283"/>
      <c r="O1054" s="283"/>
      <c r="P1054" s="283"/>
      <c r="Q1054" s="283"/>
      <c r="R1054" s="283"/>
      <c r="S1054" s="283"/>
      <c r="T1054" s="284"/>
      <c r="U1054" s="16"/>
      <c r="V1054" s="16"/>
      <c r="W1054" s="16"/>
      <c r="X1054" s="16"/>
      <c r="Y1054" s="16"/>
      <c r="Z1054" s="16"/>
      <c r="AA1054" s="16"/>
      <c r="AB1054" s="16"/>
      <c r="AC1054" s="16"/>
      <c r="AD1054" s="16"/>
      <c r="AE1054" s="16"/>
      <c r="AT1054" s="285" t="s">
        <v>170</v>
      </c>
      <c r="AU1054" s="285" t="s">
        <v>83</v>
      </c>
      <c r="AV1054" s="16" t="s">
        <v>95</v>
      </c>
      <c r="AW1054" s="16" t="s">
        <v>35</v>
      </c>
      <c r="AX1054" s="16" t="s">
        <v>74</v>
      </c>
      <c r="AY1054" s="285" t="s">
        <v>156</v>
      </c>
    </row>
    <row r="1055" s="13" customFormat="1">
      <c r="A1055" s="13"/>
      <c r="B1055" s="233"/>
      <c r="C1055" s="234"/>
      <c r="D1055" s="228" t="s">
        <v>170</v>
      </c>
      <c r="E1055" s="235" t="s">
        <v>28</v>
      </c>
      <c r="F1055" s="236" t="s">
        <v>1493</v>
      </c>
      <c r="G1055" s="234"/>
      <c r="H1055" s="237">
        <v>3.2509999999999999</v>
      </c>
      <c r="I1055" s="238"/>
      <c r="J1055" s="234"/>
      <c r="K1055" s="234"/>
      <c r="L1055" s="239"/>
      <c r="M1055" s="240"/>
      <c r="N1055" s="241"/>
      <c r="O1055" s="241"/>
      <c r="P1055" s="241"/>
      <c r="Q1055" s="241"/>
      <c r="R1055" s="241"/>
      <c r="S1055" s="241"/>
      <c r="T1055" s="242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3" t="s">
        <v>170</v>
      </c>
      <c r="AU1055" s="243" t="s">
        <v>83</v>
      </c>
      <c r="AV1055" s="13" t="s">
        <v>83</v>
      </c>
      <c r="AW1055" s="13" t="s">
        <v>35</v>
      </c>
      <c r="AX1055" s="13" t="s">
        <v>74</v>
      </c>
      <c r="AY1055" s="243" t="s">
        <v>156</v>
      </c>
    </row>
    <row r="1056" s="16" customFormat="1">
      <c r="A1056" s="16"/>
      <c r="B1056" s="275"/>
      <c r="C1056" s="276"/>
      <c r="D1056" s="228" t="s">
        <v>170</v>
      </c>
      <c r="E1056" s="277" t="s">
        <v>28</v>
      </c>
      <c r="F1056" s="278" t="s">
        <v>678</v>
      </c>
      <c r="G1056" s="276"/>
      <c r="H1056" s="279">
        <v>3.2509999999999999</v>
      </c>
      <c r="I1056" s="280"/>
      <c r="J1056" s="276"/>
      <c r="K1056" s="276"/>
      <c r="L1056" s="281"/>
      <c r="M1056" s="282"/>
      <c r="N1056" s="283"/>
      <c r="O1056" s="283"/>
      <c r="P1056" s="283"/>
      <c r="Q1056" s="283"/>
      <c r="R1056" s="283"/>
      <c r="S1056" s="283"/>
      <c r="T1056" s="284"/>
      <c r="U1056" s="16"/>
      <c r="V1056" s="16"/>
      <c r="W1056" s="16"/>
      <c r="X1056" s="16"/>
      <c r="Y1056" s="16"/>
      <c r="Z1056" s="16"/>
      <c r="AA1056" s="16"/>
      <c r="AB1056" s="16"/>
      <c r="AC1056" s="16"/>
      <c r="AD1056" s="16"/>
      <c r="AE1056" s="16"/>
      <c r="AT1056" s="285" t="s">
        <v>170</v>
      </c>
      <c r="AU1056" s="285" t="s">
        <v>83</v>
      </c>
      <c r="AV1056" s="16" t="s">
        <v>95</v>
      </c>
      <c r="AW1056" s="16" t="s">
        <v>35</v>
      </c>
      <c r="AX1056" s="16" t="s">
        <v>74</v>
      </c>
      <c r="AY1056" s="285" t="s">
        <v>156</v>
      </c>
    </row>
    <row r="1057" s="13" customFormat="1">
      <c r="A1057" s="13"/>
      <c r="B1057" s="233"/>
      <c r="C1057" s="234"/>
      <c r="D1057" s="228" t="s">
        <v>170</v>
      </c>
      <c r="E1057" s="235" t="s">
        <v>28</v>
      </c>
      <c r="F1057" s="236" t="s">
        <v>1494</v>
      </c>
      <c r="G1057" s="234"/>
      <c r="H1057" s="237">
        <v>1.9359999999999999</v>
      </c>
      <c r="I1057" s="238"/>
      <c r="J1057" s="234"/>
      <c r="K1057" s="234"/>
      <c r="L1057" s="239"/>
      <c r="M1057" s="240"/>
      <c r="N1057" s="241"/>
      <c r="O1057" s="241"/>
      <c r="P1057" s="241"/>
      <c r="Q1057" s="241"/>
      <c r="R1057" s="241"/>
      <c r="S1057" s="241"/>
      <c r="T1057" s="242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43" t="s">
        <v>170</v>
      </c>
      <c r="AU1057" s="243" t="s">
        <v>83</v>
      </c>
      <c r="AV1057" s="13" t="s">
        <v>83</v>
      </c>
      <c r="AW1057" s="13" t="s">
        <v>35</v>
      </c>
      <c r="AX1057" s="13" t="s">
        <v>74</v>
      </c>
      <c r="AY1057" s="243" t="s">
        <v>156</v>
      </c>
    </row>
    <row r="1058" s="16" customFormat="1">
      <c r="A1058" s="16"/>
      <c r="B1058" s="275"/>
      <c r="C1058" s="276"/>
      <c r="D1058" s="228" t="s">
        <v>170</v>
      </c>
      <c r="E1058" s="277" t="s">
        <v>28</v>
      </c>
      <c r="F1058" s="278" t="s">
        <v>678</v>
      </c>
      <c r="G1058" s="276"/>
      <c r="H1058" s="279">
        <v>1.9359999999999999</v>
      </c>
      <c r="I1058" s="280"/>
      <c r="J1058" s="276"/>
      <c r="K1058" s="276"/>
      <c r="L1058" s="281"/>
      <c r="M1058" s="282"/>
      <c r="N1058" s="283"/>
      <c r="O1058" s="283"/>
      <c r="P1058" s="283"/>
      <c r="Q1058" s="283"/>
      <c r="R1058" s="283"/>
      <c r="S1058" s="283"/>
      <c r="T1058" s="284"/>
      <c r="U1058" s="16"/>
      <c r="V1058" s="16"/>
      <c r="W1058" s="16"/>
      <c r="X1058" s="16"/>
      <c r="Y1058" s="16"/>
      <c r="Z1058" s="16"/>
      <c r="AA1058" s="16"/>
      <c r="AB1058" s="16"/>
      <c r="AC1058" s="16"/>
      <c r="AD1058" s="16"/>
      <c r="AE1058" s="16"/>
      <c r="AT1058" s="285" t="s">
        <v>170</v>
      </c>
      <c r="AU1058" s="285" t="s">
        <v>83</v>
      </c>
      <c r="AV1058" s="16" t="s">
        <v>95</v>
      </c>
      <c r="AW1058" s="16" t="s">
        <v>35</v>
      </c>
      <c r="AX1058" s="16" t="s">
        <v>74</v>
      </c>
      <c r="AY1058" s="285" t="s">
        <v>156</v>
      </c>
    </row>
    <row r="1059" s="14" customFormat="1">
      <c r="A1059" s="14"/>
      <c r="B1059" s="244"/>
      <c r="C1059" s="245"/>
      <c r="D1059" s="228" t="s">
        <v>170</v>
      </c>
      <c r="E1059" s="246" t="s">
        <v>28</v>
      </c>
      <c r="F1059" s="247" t="s">
        <v>186</v>
      </c>
      <c r="G1059" s="245"/>
      <c r="H1059" s="248">
        <v>6.2930000000000001</v>
      </c>
      <c r="I1059" s="249"/>
      <c r="J1059" s="245"/>
      <c r="K1059" s="245"/>
      <c r="L1059" s="250"/>
      <c r="M1059" s="251"/>
      <c r="N1059" s="252"/>
      <c r="O1059" s="252"/>
      <c r="P1059" s="252"/>
      <c r="Q1059" s="252"/>
      <c r="R1059" s="252"/>
      <c r="S1059" s="252"/>
      <c r="T1059" s="25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4" t="s">
        <v>170</v>
      </c>
      <c r="AU1059" s="254" t="s">
        <v>83</v>
      </c>
      <c r="AV1059" s="14" t="s">
        <v>163</v>
      </c>
      <c r="AW1059" s="14" t="s">
        <v>35</v>
      </c>
      <c r="AX1059" s="14" t="s">
        <v>81</v>
      </c>
      <c r="AY1059" s="254" t="s">
        <v>156</v>
      </c>
    </row>
    <row r="1060" s="13" customFormat="1">
      <c r="A1060" s="13"/>
      <c r="B1060" s="233"/>
      <c r="C1060" s="234"/>
      <c r="D1060" s="228" t="s">
        <v>170</v>
      </c>
      <c r="E1060" s="234"/>
      <c r="F1060" s="236" t="s">
        <v>1495</v>
      </c>
      <c r="G1060" s="234"/>
      <c r="H1060" s="237">
        <v>6.4189999999999996</v>
      </c>
      <c r="I1060" s="238"/>
      <c r="J1060" s="234"/>
      <c r="K1060" s="234"/>
      <c r="L1060" s="239"/>
      <c r="M1060" s="240"/>
      <c r="N1060" s="241"/>
      <c r="O1060" s="241"/>
      <c r="P1060" s="241"/>
      <c r="Q1060" s="241"/>
      <c r="R1060" s="241"/>
      <c r="S1060" s="241"/>
      <c r="T1060" s="242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3" t="s">
        <v>170</v>
      </c>
      <c r="AU1060" s="243" t="s">
        <v>83</v>
      </c>
      <c r="AV1060" s="13" t="s">
        <v>83</v>
      </c>
      <c r="AW1060" s="13" t="s">
        <v>4</v>
      </c>
      <c r="AX1060" s="13" t="s">
        <v>81</v>
      </c>
      <c r="AY1060" s="243" t="s">
        <v>156</v>
      </c>
    </row>
    <row r="1061" s="2" customFormat="1" ht="24.15" customHeight="1">
      <c r="A1061" s="40"/>
      <c r="B1061" s="41"/>
      <c r="C1061" s="255" t="s">
        <v>1496</v>
      </c>
      <c r="D1061" s="255" t="s">
        <v>273</v>
      </c>
      <c r="E1061" s="256" t="s">
        <v>1497</v>
      </c>
      <c r="F1061" s="257" t="s">
        <v>1498</v>
      </c>
      <c r="G1061" s="258" t="s">
        <v>161</v>
      </c>
      <c r="H1061" s="259">
        <v>652.52300000000002</v>
      </c>
      <c r="I1061" s="260"/>
      <c r="J1061" s="261">
        <f>ROUND(I1061*H1061,2)</f>
        <v>0</v>
      </c>
      <c r="K1061" s="257" t="s">
        <v>162</v>
      </c>
      <c r="L1061" s="262"/>
      <c r="M1061" s="263" t="s">
        <v>28</v>
      </c>
      <c r="N1061" s="264" t="s">
        <v>45</v>
      </c>
      <c r="O1061" s="86"/>
      <c r="P1061" s="224">
        <f>O1061*H1061</f>
        <v>0</v>
      </c>
      <c r="Q1061" s="224">
        <v>0.0035000000000000001</v>
      </c>
      <c r="R1061" s="224">
        <f>Q1061*H1061</f>
        <v>2.2838305000000001</v>
      </c>
      <c r="S1061" s="224">
        <v>0</v>
      </c>
      <c r="T1061" s="225">
        <f>S1061*H1061</f>
        <v>0</v>
      </c>
      <c r="U1061" s="40"/>
      <c r="V1061" s="40"/>
      <c r="W1061" s="40"/>
      <c r="X1061" s="40"/>
      <c r="Y1061" s="40"/>
      <c r="Z1061" s="40"/>
      <c r="AA1061" s="40"/>
      <c r="AB1061" s="40"/>
      <c r="AC1061" s="40"/>
      <c r="AD1061" s="40"/>
      <c r="AE1061" s="40"/>
      <c r="AR1061" s="226" t="s">
        <v>1411</v>
      </c>
      <c r="AT1061" s="226" t="s">
        <v>273</v>
      </c>
      <c r="AU1061" s="226" t="s">
        <v>83</v>
      </c>
      <c r="AY1061" s="19" t="s">
        <v>156</v>
      </c>
      <c r="BE1061" s="227">
        <f>IF(N1061="základní",J1061,0)</f>
        <v>0</v>
      </c>
      <c r="BF1061" s="227">
        <f>IF(N1061="snížená",J1061,0)</f>
        <v>0</v>
      </c>
      <c r="BG1061" s="227">
        <f>IF(N1061="zákl. přenesená",J1061,0)</f>
        <v>0</v>
      </c>
      <c r="BH1061" s="227">
        <f>IF(N1061="sníž. přenesená",J1061,0)</f>
        <v>0</v>
      </c>
      <c r="BI1061" s="227">
        <f>IF(N1061="nulová",J1061,0)</f>
        <v>0</v>
      </c>
      <c r="BJ1061" s="19" t="s">
        <v>81</v>
      </c>
      <c r="BK1061" s="227">
        <f>ROUND(I1061*H1061,2)</f>
        <v>0</v>
      </c>
      <c r="BL1061" s="19" t="s">
        <v>1391</v>
      </c>
      <c r="BM1061" s="226" t="s">
        <v>1499</v>
      </c>
    </row>
    <row r="1062" s="2" customFormat="1">
      <c r="A1062" s="40"/>
      <c r="B1062" s="41"/>
      <c r="C1062" s="42"/>
      <c r="D1062" s="228" t="s">
        <v>165</v>
      </c>
      <c r="E1062" s="42"/>
      <c r="F1062" s="229" t="s">
        <v>1498</v>
      </c>
      <c r="G1062" s="42"/>
      <c r="H1062" s="42"/>
      <c r="I1062" s="230"/>
      <c r="J1062" s="42"/>
      <c r="K1062" s="42"/>
      <c r="L1062" s="46"/>
      <c r="M1062" s="231"/>
      <c r="N1062" s="232"/>
      <c r="O1062" s="86"/>
      <c r="P1062" s="86"/>
      <c r="Q1062" s="86"/>
      <c r="R1062" s="86"/>
      <c r="S1062" s="86"/>
      <c r="T1062" s="87"/>
      <c r="U1062" s="40"/>
      <c r="V1062" s="40"/>
      <c r="W1062" s="40"/>
      <c r="X1062" s="40"/>
      <c r="Y1062" s="40"/>
      <c r="Z1062" s="40"/>
      <c r="AA1062" s="40"/>
      <c r="AB1062" s="40"/>
      <c r="AC1062" s="40"/>
      <c r="AD1062" s="40"/>
      <c r="AE1062" s="40"/>
      <c r="AT1062" s="19" t="s">
        <v>165</v>
      </c>
      <c r="AU1062" s="19" t="s">
        <v>83</v>
      </c>
    </row>
    <row r="1063" s="13" customFormat="1">
      <c r="A1063" s="13"/>
      <c r="B1063" s="233"/>
      <c r="C1063" s="234"/>
      <c r="D1063" s="228" t="s">
        <v>170</v>
      </c>
      <c r="E1063" s="235" t="s">
        <v>28</v>
      </c>
      <c r="F1063" s="236" t="s">
        <v>1500</v>
      </c>
      <c r="G1063" s="234"/>
      <c r="H1063" s="237">
        <v>652.52300000000002</v>
      </c>
      <c r="I1063" s="238"/>
      <c r="J1063" s="234"/>
      <c r="K1063" s="234"/>
      <c r="L1063" s="239"/>
      <c r="M1063" s="240"/>
      <c r="N1063" s="241"/>
      <c r="O1063" s="241"/>
      <c r="P1063" s="241"/>
      <c r="Q1063" s="241"/>
      <c r="R1063" s="241"/>
      <c r="S1063" s="241"/>
      <c r="T1063" s="242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43" t="s">
        <v>170</v>
      </c>
      <c r="AU1063" s="243" t="s">
        <v>83</v>
      </c>
      <c r="AV1063" s="13" t="s">
        <v>83</v>
      </c>
      <c r="AW1063" s="13" t="s">
        <v>35</v>
      </c>
      <c r="AX1063" s="13" t="s">
        <v>81</v>
      </c>
      <c r="AY1063" s="243" t="s">
        <v>156</v>
      </c>
    </row>
    <row r="1064" s="2" customFormat="1" ht="24.15" customHeight="1">
      <c r="A1064" s="40"/>
      <c r="B1064" s="41"/>
      <c r="C1064" s="255" t="s">
        <v>1501</v>
      </c>
      <c r="D1064" s="255" t="s">
        <v>273</v>
      </c>
      <c r="E1064" s="256" t="s">
        <v>1502</v>
      </c>
      <c r="F1064" s="257" t="s">
        <v>1503</v>
      </c>
      <c r="G1064" s="258" t="s">
        <v>161</v>
      </c>
      <c r="H1064" s="259">
        <v>258.94099999999997</v>
      </c>
      <c r="I1064" s="260"/>
      <c r="J1064" s="261">
        <f>ROUND(I1064*H1064,2)</f>
        <v>0</v>
      </c>
      <c r="K1064" s="257" t="s">
        <v>162</v>
      </c>
      <c r="L1064" s="262"/>
      <c r="M1064" s="263" t="s">
        <v>28</v>
      </c>
      <c r="N1064" s="264" t="s">
        <v>45</v>
      </c>
      <c r="O1064" s="86"/>
      <c r="P1064" s="224">
        <f>O1064*H1064</f>
        <v>0</v>
      </c>
      <c r="Q1064" s="224">
        <v>0.0041999999999999997</v>
      </c>
      <c r="R1064" s="224">
        <f>Q1064*H1064</f>
        <v>1.0875521999999998</v>
      </c>
      <c r="S1064" s="224">
        <v>0</v>
      </c>
      <c r="T1064" s="225">
        <f>S1064*H1064</f>
        <v>0</v>
      </c>
      <c r="U1064" s="40"/>
      <c r="V1064" s="40"/>
      <c r="W1064" s="40"/>
      <c r="X1064" s="40"/>
      <c r="Y1064" s="40"/>
      <c r="Z1064" s="40"/>
      <c r="AA1064" s="40"/>
      <c r="AB1064" s="40"/>
      <c r="AC1064" s="40"/>
      <c r="AD1064" s="40"/>
      <c r="AE1064" s="40"/>
      <c r="AR1064" s="226" t="s">
        <v>1411</v>
      </c>
      <c r="AT1064" s="226" t="s">
        <v>273</v>
      </c>
      <c r="AU1064" s="226" t="s">
        <v>83</v>
      </c>
      <c r="AY1064" s="19" t="s">
        <v>156</v>
      </c>
      <c r="BE1064" s="227">
        <f>IF(N1064="základní",J1064,0)</f>
        <v>0</v>
      </c>
      <c r="BF1064" s="227">
        <f>IF(N1064="snížená",J1064,0)</f>
        <v>0</v>
      </c>
      <c r="BG1064" s="227">
        <f>IF(N1064="zákl. přenesená",J1064,0)</f>
        <v>0</v>
      </c>
      <c r="BH1064" s="227">
        <f>IF(N1064="sníž. přenesená",J1064,0)</f>
        <v>0</v>
      </c>
      <c r="BI1064" s="227">
        <f>IF(N1064="nulová",J1064,0)</f>
        <v>0</v>
      </c>
      <c r="BJ1064" s="19" t="s">
        <v>81</v>
      </c>
      <c r="BK1064" s="227">
        <f>ROUND(I1064*H1064,2)</f>
        <v>0</v>
      </c>
      <c r="BL1064" s="19" t="s">
        <v>1391</v>
      </c>
      <c r="BM1064" s="226" t="s">
        <v>1504</v>
      </c>
    </row>
    <row r="1065" s="2" customFormat="1">
      <c r="A1065" s="40"/>
      <c r="B1065" s="41"/>
      <c r="C1065" s="42"/>
      <c r="D1065" s="228" t="s">
        <v>165</v>
      </c>
      <c r="E1065" s="42"/>
      <c r="F1065" s="229" t="s">
        <v>1503</v>
      </c>
      <c r="G1065" s="42"/>
      <c r="H1065" s="42"/>
      <c r="I1065" s="230"/>
      <c r="J1065" s="42"/>
      <c r="K1065" s="42"/>
      <c r="L1065" s="46"/>
      <c r="M1065" s="231"/>
      <c r="N1065" s="232"/>
      <c r="O1065" s="86"/>
      <c r="P1065" s="86"/>
      <c r="Q1065" s="86"/>
      <c r="R1065" s="86"/>
      <c r="S1065" s="86"/>
      <c r="T1065" s="87"/>
      <c r="U1065" s="40"/>
      <c r="V1065" s="40"/>
      <c r="W1065" s="40"/>
      <c r="X1065" s="40"/>
      <c r="Y1065" s="40"/>
      <c r="Z1065" s="40"/>
      <c r="AA1065" s="40"/>
      <c r="AB1065" s="40"/>
      <c r="AC1065" s="40"/>
      <c r="AD1065" s="40"/>
      <c r="AE1065" s="40"/>
      <c r="AT1065" s="19" t="s">
        <v>165</v>
      </c>
      <c r="AU1065" s="19" t="s">
        <v>83</v>
      </c>
    </row>
    <row r="1066" s="13" customFormat="1">
      <c r="A1066" s="13"/>
      <c r="B1066" s="233"/>
      <c r="C1066" s="234"/>
      <c r="D1066" s="228" t="s">
        <v>170</v>
      </c>
      <c r="E1066" s="235" t="s">
        <v>28</v>
      </c>
      <c r="F1066" s="236" t="s">
        <v>1505</v>
      </c>
      <c r="G1066" s="234"/>
      <c r="H1066" s="237">
        <v>258.94099999999997</v>
      </c>
      <c r="I1066" s="238"/>
      <c r="J1066" s="234"/>
      <c r="K1066" s="234"/>
      <c r="L1066" s="239"/>
      <c r="M1066" s="240"/>
      <c r="N1066" s="241"/>
      <c r="O1066" s="241"/>
      <c r="P1066" s="241"/>
      <c r="Q1066" s="241"/>
      <c r="R1066" s="241"/>
      <c r="S1066" s="241"/>
      <c r="T1066" s="24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3" t="s">
        <v>170</v>
      </c>
      <c r="AU1066" s="243" t="s">
        <v>83</v>
      </c>
      <c r="AV1066" s="13" t="s">
        <v>83</v>
      </c>
      <c r="AW1066" s="13" t="s">
        <v>35</v>
      </c>
      <c r="AX1066" s="13" t="s">
        <v>81</v>
      </c>
      <c r="AY1066" s="243" t="s">
        <v>156</v>
      </c>
    </row>
    <row r="1067" s="2" customFormat="1" ht="24.15" customHeight="1">
      <c r="A1067" s="40"/>
      <c r="B1067" s="41"/>
      <c r="C1067" s="255" t="s">
        <v>1506</v>
      </c>
      <c r="D1067" s="255" t="s">
        <v>273</v>
      </c>
      <c r="E1067" s="256" t="s">
        <v>1507</v>
      </c>
      <c r="F1067" s="257" t="s">
        <v>1508</v>
      </c>
      <c r="G1067" s="258" t="s">
        <v>161</v>
      </c>
      <c r="H1067" s="259">
        <v>8.4000000000000004</v>
      </c>
      <c r="I1067" s="260"/>
      <c r="J1067" s="261">
        <f>ROUND(I1067*H1067,2)</f>
        <v>0</v>
      </c>
      <c r="K1067" s="257" t="s">
        <v>162</v>
      </c>
      <c r="L1067" s="262"/>
      <c r="M1067" s="263" t="s">
        <v>28</v>
      </c>
      <c r="N1067" s="264" t="s">
        <v>45</v>
      </c>
      <c r="O1067" s="86"/>
      <c r="P1067" s="224">
        <f>O1067*H1067</f>
        <v>0</v>
      </c>
      <c r="Q1067" s="224">
        <v>0.0032000000000000002</v>
      </c>
      <c r="R1067" s="224">
        <f>Q1067*H1067</f>
        <v>0.026880000000000001</v>
      </c>
      <c r="S1067" s="224">
        <v>0</v>
      </c>
      <c r="T1067" s="225">
        <f>S1067*H1067</f>
        <v>0</v>
      </c>
      <c r="U1067" s="40"/>
      <c r="V1067" s="40"/>
      <c r="W1067" s="40"/>
      <c r="X1067" s="40"/>
      <c r="Y1067" s="40"/>
      <c r="Z1067" s="40"/>
      <c r="AA1067" s="40"/>
      <c r="AB1067" s="40"/>
      <c r="AC1067" s="40"/>
      <c r="AD1067" s="40"/>
      <c r="AE1067" s="40"/>
      <c r="AR1067" s="226" t="s">
        <v>1411</v>
      </c>
      <c r="AT1067" s="226" t="s">
        <v>273</v>
      </c>
      <c r="AU1067" s="226" t="s">
        <v>83</v>
      </c>
      <c r="AY1067" s="19" t="s">
        <v>156</v>
      </c>
      <c r="BE1067" s="227">
        <f>IF(N1067="základní",J1067,0)</f>
        <v>0</v>
      </c>
      <c r="BF1067" s="227">
        <f>IF(N1067="snížená",J1067,0)</f>
        <v>0</v>
      </c>
      <c r="BG1067" s="227">
        <f>IF(N1067="zákl. přenesená",J1067,0)</f>
        <v>0</v>
      </c>
      <c r="BH1067" s="227">
        <f>IF(N1067="sníž. přenesená",J1067,0)</f>
        <v>0</v>
      </c>
      <c r="BI1067" s="227">
        <f>IF(N1067="nulová",J1067,0)</f>
        <v>0</v>
      </c>
      <c r="BJ1067" s="19" t="s">
        <v>81</v>
      </c>
      <c r="BK1067" s="227">
        <f>ROUND(I1067*H1067,2)</f>
        <v>0</v>
      </c>
      <c r="BL1067" s="19" t="s">
        <v>1391</v>
      </c>
      <c r="BM1067" s="226" t="s">
        <v>1509</v>
      </c>
    </row>
    <row r="1068" s="2" customFormat="1">
      <c r="A1068" s="40"/>
      <c r="B1068" s="41"/>
      <c r="C1068" s="42"/>
      <c r="D1068" s="228" t="s">
        <v>165</v>
      </c>
      <c r="E1068" s="42"/>
      <c r="F1068" s="229" t="s">
        <v>1508</v>
      </c>
      <c r="G1068" s="42"/>
      <c r="H1068" s="42"/>
      <c r="I1068" s="230"/>
      <c r="J1068" s="42"/>
      <c r="K1068" s="42"/>
      <c r="L1068" s="46"/>
      <c r="M1068" s="231"/>
      <c r="N1068" s="232"/>
      <c r="O1068" s="86"/>
      <c r="P1068" s="86"/>
      <c r="Q1068" s="86"/>
      <c r="R1068" s="86"/>
      <c r="S1068" s="86"/>
      <c r="T1068" s="87"/>
      <c r="U1068" s="40"/>
      <c r="V1068" s="40"/>
      <c r="W1068" s="40"/>
      <c r="X1068" s="40"/>
      <c r="Y1068" s="40"/>
      <c r="Z1068" s="40"/>
      <c r="AA1068" s="40"/>
      <c r="AB1068" s="40"/>
      <c r="AC1068" s="40"/>
      <c r="AD1068" s="40"/>
      <c r="AE1068" s="40"/>
      <c r="AT1068" s="19" t="s">
        <v>165</v>
      </c>
      <c r="AU1068" s="19" t="s">
        <v>83</v>
      </c>
    </row>
    <row r="1069" s="13" customFormat="1">
      <c r="A1069" s="13"/>
      <c r="B1069" s="233"/>
      <c r="C1069" s="234"/>
      <c r="D1069" s="228" t="s">
        <v>170</v>
      </c>
      <c r="E1069" s="235" t="s">
        <v>28</v>
      </c>
      <c r="F1069" s="236" t="s">
        <v>1510</v>
      </c>
      <c r="G1069" s="234"/>
      <c r="H1069" s="237">
        <v>8.4000000000000004</v>
      </c>
      <c r="I1069" s="238"/>
      <c r="J1069" s="234"/>
      <c r="K1069" s="234"/>
      <c r="L1069" s="239"/>
      <c r="M1069" s="240"/>
      <c r="N1069" s="241"/>
      <c r="O1069" s="241"/>
      <c r="P1069" s="241"/>
      <c r="Q1069" s="241"/>
      <c r="R1069" s="241"/>
      <c r="S1069" s="241"/>
      <c r="T1069" s="242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43" t="s">
        <v>170</v>
      </c>
      <c r="AU1069" s="243" t="s">
        <v>83</v>
      </c>
      <c r="AV1069" s="13" t="s">
        <v>83</v>
      </c>
      <c r="AW1069" s="13" t="s">
        <v>35</v>
      </c>
      <c r="AX1069" s="13" t="s">
        <v>81</v>
      </c>
      <c r="AY1069" s="243" t="s">
        <v>156</v>
      </c>
    </row>
    <row r="1070" s="2" customFormat="1" ht="24.15" customHeight="1">
      <c r="A1070" s="40"/>
      <c r="B1070" s="41"/>
      <c r="C1070" s="215" t="s">
        <v>1511</v>
      </c>
      <c r="D1070" s="215" t="s">
        <v>158</v>
      </c>
      <c r="E1070" s="216" t="s">
        <v>1512</v>
      </c>
      <c r="F1070" s="217" t="s">
        <v>1513</v>
      </c>
      <c r="G1070" s="218" t="s">
        <v>289</v>
      </c>
      <c r="H1070" s="219">
        <v>74.200000000000003</v>
      </c>
      <c r="I1070" s="220"/>
      <c r="J1070" s="221">
        <f>ROUND(I1070*H1070,2)</f>
        <v>0</v>
      </c>
      <c r="K1070" s="217" t="s">
        <v>162</v>
      </c>
      <c r="L1070" s="46"/>
      <c r="M1070" s="222" t="s">
        <v>28</v>
      </c>
      <c r="N1070" s="223" t="s">
        <v>45</v>
      </c>
      <c r="O1070" s="86"/>
      <c r="P1070" s="224">
        <f>O1070*H1070</f>
        <v>0</v>
      </c>
      <c r="Q1070" s="224">
        <v>0</v>
      </c>
      <c r="R1070" s="224">
        <f>Q1070*H1070</f>
        <v>0</v>
      </c>
      <c r="S1070" s="224">
        <v>0</v>
      </c>
      <c r="T1070" s="225">
        <f>S1070*H1070</f>
        <v>0</v>
      </c>
      <c r="U1070" s="40"/>
      <c r="V1070" s="40"/>
      <c r="W1070" s="40"/>
      <c r="X1070" s="40"/>
      <c r="Y1070" s="40"/>
      <c r="Z1070" s="40"/>
      <c r="AA1070" s="40"/>
      <c r="AB1070" s="40"/>
      <c r="AC1070" s="40"/>
      <c r="AD1070" s="40"/>
      <c r="AE1070" s="40"/>
      <c r="AR1070" s="226" t="s">
        <v>1391</v>
      </c>
      <c r="AT1070" s="226" t="s">
        <v>158</v>
      </c>
      <c r="AU1070" s="226" t="s">
        <v>83</v>
      </c>
      <c r="AY1070" s="19" t="s">
        <v>156</v>
      </c>
      <c r="BE1070" s="227">
        <f>IF(N1070="základní",J1070,0)</f>
        <v>0</v>
      </c>
      <c r="BF1070" s="227">
        <f>IF(N1070="snížená",J1070,0)</f>
        <v>0</v>
      </c>
      <c r="BG1070" s="227">
        <f>IF(N1070="zákl. přenesená",J1070,0)</f>
        <v>0</v>
      </c>
      <c r="BH1070" s="227">
        <f>IF(N1070="sníž. přenesená",J1070,0)</f>
        <v>0</v>
      </c>
      <c r="BI1070" s="227">
        <f>IF(N1070="nulová",J1070,0)</f>
        <v>0</v>
      </c>
      <c r="BJ1070" s="19" t="s">
        <v>81</v>
      </c>
      <c r="BK1070" s="227">
        <f>ROUND(I1070*H1070,2)</f>
        <v>0</v>
      </c>
      <c r="BL1070" s="19" t="s">
        <v>1391</v>
      </c>
      <c r="BM1070" s="226" t="s">
        <v>1514</v>
      </c>
    </row>
    <row r="1071" s="2" customFormat="1">
      <c r="A1071" s="40"/>
      <c r="B1071" s="41"/>
      <c r="C1071" s="42"/>
      <c r="D1071" s="228" t="s">
        <v>165</v>
      </c>
      <c r="E1071" s="42"/>
      <c r="F1071" s="229" t="s">
        <v>1515</v>
      </c>
      <c r="G1071" s="42"/>
      <c r="H1071" s="42"/>
      <c r="I1071" s="230"/>
      <c r="J1071" s="42"/>
      <c r="K1071" s="42"/>
      <c r="L1071" s="46"/>
      <c r="M1071" s="231"/>
      <c r="N1071" s="232"/>
      <c r="O1071" s="86"/>
      <c r="P1071" s="86"/>
      <c r="Q1071" s="86"/>
      <c r="R1071" s="86"/>
      <c r="S1071" s="86"/>
      <c r="T1071" s="87"/>
      <c r="U1071" s="40"/>
      <c r="V1071" s="40"/>
      <c r="W1071" s="40"/>
      <c r="X1071" s="40"/>
      <c r="Y1071" s="40"/>
      <c r="Z1071" s="40"/>
      <c r="AA1071" s="40"/>
      <c r="AB1071" s="40"/>
      <c r="AC1071" s="40"/>
      <c r="AD1071" s="40"/>
      <c r="AE1071" s="40"/>
      <c r="AT1071" s="19" t="s">
        <v>165</v>
      </c>
      <c r="AU1071" s="19" t="s">
        <v>83</v>
      </c>
    </row>
    <row r="1072" s="13" customFormat="1">
      <c r="A1072" s="13"/>
      <c r="B1072" s="233"/>
      <c r="C1072" s="234"/>
      <c r="D1072" s="228" t="s">
        <v>170</v>
      </c>
      <c r="E1072" s="235" t="s">
        <v>28</v>
      </c>
      <c r="F1072" s="236" t="s">
        <v>1516</v>
      </c>
      <c r="G1072" s="234"/>
      <c r="H1072" s="237">
        <v>18.199999999999999</v>
      </c>
      <c r="I1072" s="238"/>
      <c r="J1072" s="234"/>
      <c r="K1072" s="234"/>
      <c r="L1072" s="239"/>
      <c r="M1072" s="240"/>
      <c r="N1072" s="241"/>
      <c r="O1072" s="241"/>
      <c r="P1072" s="241"/>
      <c r="Q1072" s="241"/>
      <c r="R1072" s="241"/>
      <c r="S1072" s="241"/>
      <c r="T1072" s="242"/>
      <c r="U1072" s="13"/>
      <c r="V1072" s="13"/>
      <c r="W1072" s="13"/>
      <c r="X1072" s="13"/>
      <c r="Y1072" s="13"/>
      <c r="Z1072" s="13"/>
      <c r="AA1072" s="13"/>
      <c r="AB1072" s="13"/>
      <c r="AC1072" s="13"/>
      <c r="AD1072" s="13"/>
      <c r="AE1072" s="13"/>
      <c r="AT1072" s="243" t="s">
        <v>170</v>
      </c>
      <c r="AU1072" s="243" t="s">
        <v>83</v>
      </c>
      <c r="AV1072" s="13" t="s">
        <v>83</v>
      </c>
      <c r="AW1072" s="13" t="s">
        <v>35</v>
      </c>
      <c r="AX1072" s="13" t="s">
        <v>74</v>
      </c>
      <c r="AY1072" s="243" t="s">
        <v>156</v>
      </c>
    </row>
    <row r="1073" s="16" customFormat="1">
      <c r="A1073" s="16"/>
      <c r="B1073" s="275"/>
      <c r="C1073" s="276"/>
      <c r="D1073" s="228" t="s">
        <v>170</v>
      </c>
      <c r="E1073" s="277" t="s">
        <v>28</v>
      </c>
      <c r="F1073" s="278" t="s">
        <v>678</v>
      </c>
      <c r="G1073" s="276"/>
      <c r="H1073" s="279">
        <v>18.199999999999999</v>
      </c>
      <c r="I1073" s="280"/>
      <c r="J1073" s="276"/>
      <c r="K1073" s="276"/>
      <c r="L1073" s="281"/>
      <c r="M1073" s="282"/>
      <c r="N1073" s="283"/>
      <c r="O1073" s="283"/>
      <c r="P1073" s="283"/>
      <c r="Q1073" s="283"/>
      <c r="R1073" s="283"/>
      <c r="S1073" s="283"/>
      <c r="T1073" s="284"/>
      <c r="U1073" s="16"/>
      <c r="V1073" s="16"/>
      <c r="W1073" s="16"/>
      <c r="X1073" s="16"/>
      <c r="Y1073" s="16"/>
      <c r="Z1073" s="16"/>
      <c r="AA1073" s="16"/>
      <c r="AB1073" s="16"/>
      <c r="AC1073" s="16"/>
      <c r="AD1073" s="16"/>
      <c r="AE1073" s="16"/>
      <c r="AT1073" s="285" t="s">
        <v>170</v>
      </c>
      <c r="AU1073" s="285" t="s">
        <v>83</v>
      </c>
      <c r="AV1073" s="16" t="s">
        <v>95</v>
      </c>
      <c r="AW1073" s="16" t="s">
        <v>35</v>
      </c>
      <c r="AX1073" s="16" t="s">
        <v>74</v>
      </c>
      <c r="AY1073" s="285" t="s">
        <v>156</v>
      </c>
    </row>
    <row r="1074" s="13" customFormat="1">
      <c r="A1074" s="13"/>
      <c r="B1074" s="233"/>
      <c r="C1074" s="234"/>
      <c r="D1074" s="228" t="s">
        <v>170</v>
      </c>
      <c r="E1074" s="235" t="s">
        <v>28</v>
      </c>
      <c r="F1074" s="236" t="s">
        <v>1517</v>
      </c>
      <c r="G1074" s="234"/>
      <c r="H1074" s="237">
        <v>31.199999999999999</v>
      </c>
      <c r="I1074" s="238"/>
      <c r="J1074" s="234"/>
      <c r="K1074" s="234"/>
      <c r="L1074" s="239"/>
      <c r="M1074" s="240"/>
      <c r="N1074" s="241"/>
      <c r="O1074" s="241"/>
      <c r="P1074" s="241"/>
      <c r="Q1074" s="241"/>
      <c r="R1074" s="241"/>
      <c r="S1074" s="241"/>
      <c r="T1074" s="24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3" t="s">
        <v>170</v>
      </c>
      <c r="AU1074" s="243" t="s">
        <v>83</v>
      </c>
      <c r="AV1074" s="13" t="s">
        <v>83</v>
      </c>
      <c r="AW1074" s="13" t="s">
        <v>35</v>
      </c>
      <c r="AX1074" s="13" t="s">
        <v>74</v>
      </c>
      <c r="AY1074" s="243" t="s">
        <v>156</v>
      </c>
    </row>
    <row r="1075" s="16" customFormat="1">
      <c r="A1075" s="16"/>
      <c r="B1075" s="275"/>
      <c r="C1075" s="276"/>
      <c r="D1075" s="228" t="s">
        <v>170</v>
      </c>
      <c r="E1075" s="277" t="s">
        <v>28</v>
      </c>
      <c r="F1075" s="278" t="s">
        <v>678</v>
      </c>
      <c r="G1075" s="276"/>
      <c r="H1075" s="279">
        <v>31.199999999999999</v>
      </c>
      <c r="I1075" s="280"/>
      <c r="J1075" s="276"/>
      <c r="K1075" s="276"/>
      <c r="L1075" s="281"/>
      <c r="M1075" s="282"/>
      <c r="N1075" s="283"/>
      <c r="O1075" s="283"/>
      <c r="P1075" s="283"/>
      <c r="Q1075" s="283"/>
      <c r="R1075" s="283"/>
      <c r="S1075" s="283"/>
      <c r="T1075" s="284"/>
      <c r="U1075" s="16"/>
      <c r="V1075" s="16"/>
      <c r="W1075" s="16"/>
      <c r="X1075" s="16"/>
      <c r="Y1075" s="16"/>
      <c r="Z1075" s="16"/>
      <c r="AA1075" s="16"/>
      <c r="AB1075" s="16"/>
      <c r="AC1075" s="16"/>
      <c r="AD1075" s="16"/>
      <c r="AE1075" s="16"/>
      <c r="AT1075" s="285" t="s">
        <v>170</v>
      </c>
      <c r="AU1075" s="285" t="s">
        <v>83</v>
      </c>
      <c r="AV1075" s="16" t="s">
        <v>95</v>
      </c>
      <c r="AW1075" s="16" t="s">
        <v>35</v>
      </c>
      <c r="AX1075" s="16" t="s">
        <v>74</v>
      </c>
      <c r="AY1075" s="285" t="s">
        <v>156</v>
      </c>
    </row>
    <row r="1076" s="13" customFormat="1">
      <c r="A1076" s="13"/>
      <c r="B1076" s="233"/>
      <c r="C1076" s="234"/>
      <c r="D1076" s="228" t="s">
        <v>170</v>
      </c>
      <c r="E1076" s="235" t="s">
        <v>28</v>
      </c>
      <c r="F1076" s="236" t="s">
        <v>1518</v>
      </c>
      <c r="G1076" s="234"/>
      <c r="H1076" s="237">
        <v>24.800000000000001</v>
      </c>
      <c r="I1076" s="238"/>
      <c r="J1076" s="234"/>
      <c r="K1076" s="234"/>
      <c r="L1076" s="239"/>
      <c r="M1076" s="240"/>
      <c r="N1076" s="241"/>
      <c r="O1076" s="241"/>
      <c r="P1076" s="241"/>
      <c r="Q1076" s="241"/>
      <c r="R1076" s="241"/>
      <c r="S1076" s="241"/>
      <c r="T1076" s="242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3" t="s">
        <v>170</v>
      </c>
      <c r="AU1076" s="243" t="s">
        <v>83</v>
      </c>
      <c r="AV1076" s="13" t="s">
        <v>83</v>
      </c>
      <c r="AW1076" s="13" t="s">
        <v>35</v>
      </c>
      <c r="AX1076" s="13" t="s">
        <v>74</v>
      </c>
      <c r="AY1076" s="243" t="s">
        <v>156</v>
      </c>
    </row>
    <row r="1077" s="16" customFormat="1">
      <c r="A1077" s="16"/>
      <c r="B1077" s="275"/>
      <c r="C1077" s="276"/>
      <c r="D1077" s="228" t="s">
        <v>170</v>
      </c>
      <c r="E1077" s="277" t="s">
        <v>28</v>
      </c>
      <c r="F1077" s="278" t="s">
        <v>678</v>
      </c>
      <c r="G1077" s="276"/>
      <c r="H1077" s="279">
        <v>24.800000000000001</v>
      </c>
      <c r="I1077" s="280"/>
      <c r="J1077" s="276"/>
      <c r="K1077" s="276"/>
      <c r="L1077" s="281"/>
      <c r="M1077" s="282"/>
      <c r="N1077" s="283"/>
      <c r="O1077" s="283"/>
      <c r="P1077" s="283"/>
      <c r="Q1077" s="283"/>
      <c r="R1077" s="283"/>
      <c r="S1077" s="283"/>
      <c r="T1077" s="284"/>
      <c r="U1077" s="16"/>
      <c r="V1077" s="16"/>
      <c r="W1077" s="16"/>
      <c r="X1077" s="16"/>
      <c r="Y1077" s="16"/>
      <c r="Z1077" s="16"/>
      <c r="AA1077" s="16"/>
      <c r="AB1077" s="16"/>
      <c r="AC1077" s="16"/>
      <c r="AD1077" s="16"/>
      <c r="AE1077" s="16"/>
      <c r="AT1077" s="285" t="s">
        <v>170</v>
      </c>
      <c r="AU1077" s="285" t="s">
        <v>83</v>
      </c>
      <c r="AV1077" s="16" t="s">
        <v>95</v>
      </c>
      <c r="AW1077" s="16" t="s">
        <v>35</v>
      </c>
      <c r="AX1077" s="16" t="s">
        <v>74</v>
      </c>
      <c r="AY1077" s="285" t="s">
        <v>156</v>
      </c>
    </row>
    <row r="1078" s="14" customFormat="1">
      <c r="A1078" s="14"/>
      <c r="B1078" s="244"/>
      <c r="C1078" s="245"/>
      <c r="D1078" s="228" t="s">
        <v>170</v>
      </c>
      <c r="E1078" s="246" t="s">
        <v>28</v>
      </c>
      <c r="F1078" s="247" t="s">
        <v>186</v>
      </c>
      <c r="G1078" s="245"/>
      <c r="H1078" s="248">
        <v>74.200000000000003</v>
      </c>
      <c r="I1078" s="249"/>
      <c r="J1078" s="245"/>
      <c r="K1078" s="245"/>
      <c r="L1078" s="250"/>
      <c r="M1078" s="251"/>
      <c r="N1078" s="252"/>
      <c r="O1078" s="252"/>
      <c r="P1078" s="252"/>
      <c r="Q1078" s="252"/>
      <c r="R1078" s="252"/>
      <c r="S1078" s="252"/>
      <c r="T1078" s="253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4" t="s">
        <v>170</v>
      </c>
      <c r="AU1078" s="254" t="s">
        <v>83</v>
      </c>
      <c r="AV1078" s="14" t="s">
        <v>163</v>
      </c>
      <c r="AW1078" s="14" t="s">
        <v>35</v>
      </c>
      <c r="AX1078" s="14" t="s">
        <v>81</v>
      </c>
      <c r="AY1078" s="254" t="s">
        <v>156</v>
      </c>
    </row>
    <row r="1079" s="2" customFormat="1" ht="14.4" customHeight="1">
      <c r="A1079" s="40"/>
      <c r="B1079" s="41"/>
      <c r="C1079" s="255" t="s">
        <v>1519</v>
      </c>
      <c r="D1079" s="255" t="s">
        <v>273</v>
      </c>
      <c r="E1079" s="256" t="s">
        <v>1520</v>
      </c>
      <c r="F1079" s="257" t="s">
        <v>1521</v>
      </c>
      <c r="G1079" s="258" t="s">
        <v>257</v>
      </c>
      <c r="H1079" s="259">
        <v>75</v>
      </c>
      <c r="I1079" s="260"/>
      <c r="J1079" s="261">
        <f>ROUND(I1079*H1079,2)</f>
        <v>0</v>
      </c>
      <c r="K1079" s="257" t="s">
        <v>28</v>
      </c>
      <c r="L1079" s="262"/>
      <c r="M1079" s="263" t="s">
        <v>28</v>
      </c>
      <c r="N1079" s="264" t="s">
        <v>45</v>
      </c>
      <c r="O1079" s="86"/>
      <c r="P1079" s="224">
        <f>O1079*H1079</f>
        <v>0</v>
      </c>
      <c r="Q1079" s="224">
        <v>0.00029999999999999997</v>
      </c>
      <c r="R1079" s="224">
        <f>Q1079*H1079</f>
        <v>0.022499999999999999</v>
      </c>
      <c r="S1079" s="224">
        <v>0</v>
      </c>
      <c r="T1079" s="225">
        <f>S1079*H1079</f>
        <v>0</v>
      </c>
      <c r="U1079" s="40"/>
      <c r="V1079" s="40"/>
      <c r="W1079" s="40"/>
      <c r="X1079" s="40"/>
      <c r="Y1079" s="40"/>
      <c r="Z1079" s="40"/>
      <c r="AA1079" s="40"/>
      <c r="AB1079" s="40"/>
      <c r="AC1079" s="40"/>
      <c r="AD1079" s="40"/>
      <c r="AE1079" s="40"/>
      <c r="AR1079" s="226" t="s">
        <v>1411</v>
      </c>
      <c r="AT1079" s="226" t="s">
        <v>273</v>
      </c>
      <c r="AU1079" s="226" t="s">
        <v>83</v>
      </c>
      <c r="AY1079" s="19" t="s">
        <v>156</v>
      </c>
      <c r="BE1079" s="227">
        <f>IF(N1079="základní",J1079,0)</f>
        <v>0</v>
      </c>
      <c r="BF1079" s="227">
        <f>IF(N1079="snížená",J1079,0)</f>
        <v>0</v>
      </c>
      <c r="BG1079" s="227">
        <f>IF(N1079="zákl. přenesená",J1079,0)</f>
        <v>0</v>
      </c>
      <c r="BH1079" s="227">
        <f>IF(N1079="sníž. přenesená",J1079,0)</f>
        <v>0</v>
      </c>
      <c r="BI1079" s="227">
        <f>IF(N1079="nulová",J1079,0)</f>
        <v>0</v>
      </c>
      <c r="BJ1079" s="19" t="s">
        <v>81</v>
      </c>
      <c r="BK1079" s="227">
        <f>ROUND(I1079*H1079,2)</f>
        <v>0</v>
      </c>
      <c r="BL1079" s="19" t="s">
        <v>1391</v>
      </c>
      <c r="BM1079" s="226" t="s">
        <v>1522</v>
      </c>
    </row>
    <row r="1080" s="2" customFormat="1">
      <c r="A1080" s="40"/>
      <c r="B1080" s="41"/>
      <c r="C1080" s="42"/>
      <c r="D1080" s="228" t="s">
        <v>165</v>
      </c>
      <c r="E1080" s="42"/>
      <c r="F1080" s="229" t="s">
        <v>1521</v>
      </c>
      <c r="G1080" s="42"/>
      <c r="H1080" s="42"/>
      <c r="I1080" s="230"/>
      <c r="J1080" s="42"/>
      <c r="K1080" s="42"/>
      <c r="L1080" s="46"/>
      <c r="M1080" s="231"/>
      <c r="N1080" s="232"/>
      <c r="O1080" s="86"/>
      <c r="P1080" s="86"/>
      <c r="Q1080" s="86"/>
      <c r="R1080" s="86"/>
      <c r="S1080" s="86"/>
      <c r="T1080" s="87"/>
      <c r="U1080" s="40"/>
      <c r="V1080" s="40"/>
      <c r="W1080" s="40"/>
      <c r="X1080" s="40"/>
      <c r="Y1080" s="40"/>
      <c r="Z1080" s="40"/>
      <c r="AA1080" s="40"/>
      <c r="AB1080" s="40"/>
      <c r="AC1080" s="40"/>
      <c r="AD1080" s="40"/>
      <c r="AE1080" s="40"/>
      <c r="AT1080" s="19" t="s">
        <v>165</v>
      </c>
      <c r="AU1080" s="19" t="s">
        <v>83</v>
      </c>
    </row>
    <row r="1081" s="13" customFormat="1">
      <c r="A1081" s="13"/>
      <c r="B1081" s="233"/>
      <c r="C1081" s="234"/>
      <c r="D1081" s="228" t="s">
        <v>170</v>
      </c>
      <c r="E1081" s="235" t="s">
        <v>28</v>
      </c>
      <c r="F1081" s="236" t="s">
        <v>506</v>
      </c>
      <c r="G1081" s="234"/>
      <c r="H1081" s="237">
        <v>75</v>
      </c>
      <c r="I1081" s="238"/>
      <c r="J1081" s="234"/>
      <c r="K1081" s="234"/>
      <c r="L1081" s="239"/>
      <c r="M1081" s="240"/>
      <c r="N1081" s="241"/>
      <c r="O1081" s="241"/>
      <c r="P1081" s="241"/>
      <c r="Q1081" s="241"/>
      <c r="R1081" s="241"/>
      <c r="S1081" s="241"/>
      <c r="T1081" s="242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43" t="s">
        <v>170</v>
      </c>
      <c r="AU1081" s="243" t="s">
        <v>83</v>
      </c>
      <c r="AV1081" s="13" t="s">
        <v>83</v>
      </c>
      <c r="AW1081" s="13" t="s">
        <v>35</v>
      </c>
      <c r="AX1081" s="13" t="s">
        <v>81</v>
      </c>
      <c r="AY1081" s="243" t="s">
        <v>156</v>
      </c>
    </row>
    <row r="1082" s="2" customFormat="1" ht="24.15" customHeight="1">
      <c r="A1082" s="40"/>
      <c r="B1082" s="41"/>
      <c r="C1082" s="215" t="s">
        <v>1523</v>
      </c>
      <c r="D1082" s="215" t="s">
        <v>158</v>
      </c>
      <c r="E1082" s="216" t="s">
        <v>1524</v>
      </c>
      <c r="F1082" s="217" t="s">
        <v>1525</v>
      </c>
      <c r="G1082" s="218" t="s">
        <v>161</v>
      </c>
      <c r="H1082" s="219">
        <v>395.75</v>
      </c>
      <c r="I1082" s="220"/>
      <c r="J1082" s="221">
        <f>ROUND(I1082*H1082,2)</f>
        <v>0</v>
      </c>
      <c r="K1082" s="217" t="s">
        <v>162</v>
      </c>
      <c r="L1082" s="46"/>
      <c r="M1082" s="222" t="s">
        <v>28</v>
      </c>
      <c r="N1082" s="223" t="s">
        <v>45</v>
      </c>
      <c r="O1082" s="86"/>
      <c r="P1082" s="224">
        <f>O1082*H1082</f>
        <v>0</v>
      </c>
      <c r="Q1082" s="224">
        <v>0.00080999999999999996</v>
      </c>
      <c r="R1082" s="224">
        <f>Q1082*H1082</f>
        <v>0.3205575</v>
      </c>
      <c r="S1082" s="224">
        <v>0</v>
      </c>
      <c r="T1082" s="225">
        <f>S1082*H1082</f>
        <v>0</v>
      </c>
      <c r="U1082" s="40"/>
      <c r="V1082" s="40"/>
      <c r="W1082" s="40"/>
      <c r="X1082" s="40"/>
      <c r="Y1082" s="40"/>
      <c r="Z1082" s="40"/>
      <c r="AA1082" s="40"/>
      <c r="AB1082" s="40"/>
      <c r="AC1082" s="40"/>
      <c r="AD1082" s="40"/>
      <c r="AE1082" s="40"/>
      <c r="AR1082" s="226" t="s">
        <v>1391</v>
      </c>
      <c r="AT1082" s="226" t="s">
        <v>158</v>
      </c>
      <c r="AU1082" s="226" t="s">
        <v>83</v>
      </c>
      <c r="AY1082" s="19" t="s">
        <v>156</v>
      </c>
      <c r="BE1082" s="227">
        <f>IF(N1082="základní",J1082,0)</f>
        <v>0</v>
      </c>
      <c r="BF1082" s="227">
        <f>IF(N1082="snížená",J1082,0)</f>
        <v>0</v>
      </c>
      <c r="BG1082" s="227">
        <f>IF(N1082="zákl. přenesená",J1082,0)</f>
        <v>0</v>
      </c>
      <c r="BH1082" s="227">
        <f>IF(N1082="sníž. přenesená",J1082,0)</f>
        <v>0</v>
      </c>
      <c r="BI1082" s="227">
        <f>IF(N1082="nulová",J1082,0)</f>
        <v>0</v>
      </c>
      <c r="BJ1082" s="19" t="s">
        <v>81</v>
      </c>
      <c r="BK1082" s="227">
        <f>ROUND(I1082*H1082,2)</f>
        <v>0</v>
      </c>
      <c r="BL1082" s="19" t="s">
        <v>1391</v>
      </c>
      <c r="BM1082" s="226" t="s">
        <v>1526</v>
      </c>
    </row>
    <row r="1083" s="2" customFormat="1">
      <c r="A1083" s="40"/>
      <c r="B1083" s="41"/>
      <c r="C1083" s="42"/>
      <c r="D1083" s="228" t="s">
        <v>165</v>
      </c>
      <c r="E1083" s="42"/>
      <c r="F1083" s="229" t="s">
        <v>1525</v>
      </c>
      <c r="G1083" s="42"/>
      <c r="H1083" s="42"/>
      <c r="I1083" s="230"/>
      <c r="J1083" s="42"/>
      <c r="K1083" s="42"/>
      <c r="L1083" s="46"/>
      <c r="M1083" s="231"/>
      <c r="N1083" s="232"/>
      <c r="O1083" s="86"/>
      <c r="P1083" s="86"/>
      <c r="Q1083" s="86"/>
      <c r="R1083" s="86"/>
      <c r="S1083" s="86"/>
      <c r="T1083" s="87"/>
      <c r="U1083" s="40"/>
      <c r="V1083" s="40"/>
      <c r="W1083" s="40"/>
      <c r="X1083" s="40"/>
      <c r="Y1083" s="40"/>
      <c r="Z1083" s="40"/>
      <c r="AA1083" s="40"/>
      <c r="AB1083" s="40"/>
      <c r="AC1083" s="40"/>
      <c r="AD1083" s="40"/>
      <c r="AE1083" s="40"/>
      <c r="AT1083" s="19" t="s">
        <v>165</v>
      </c>
      <c r="AU1083" s="19" t="s">
        <v>83</v>
      </c>
    </row>
    <row r="1084" s="2" customFormat="1" ht="24.15" customHeight="1">
      <c r="A1084" s="40"/>
      <c r="B1084" s="41"/>
      <c r="C1084" s="215" t="s">
        <v>1527</v>
      </c>
      <c r="D1084" s="215" t="s">
        <v>158</v>
      </c>
      <c r="E1084" s="216" t="s">
        <v>1528</v>
      </c>
      <c r="F1084" s="217" t="s">
        <v>1529</v>
      </c>
      <c r="G1084" s="218" t="s">
        <v>161</v>
      </c>
      <c r="H1084" s="219">
        <v>395.75</v>
      </c>
      <c r="I1084" s="220"/>
      <c r="J1084" s="221">
        <f>ROUND(I1084*H1084,2)</f>
        <v>0</v>
      </c>
      <c r="K1084" s="217" t="s">
        <v>162</v>
      </c>
      <c r="L1084" s="46"/>
      <c r="M1084" s="222" t="s">
        <v>28</v>
      </c>
      <c r="N1084" s="223" t="s">
        <v>45</v>
      </c>
      <c r="O1084" s="86"/>
      <c r="P1084" s="224">
        <f>O1084*H1084</f>
        <v>0</v>
      </c>
      <c r="Q1084" s="224">
        <v>0.00114</v>
      </c>
      <c r="R1084" s="224">
        <f>Q1084*H1084</f>
        <v>0.45115499999999997</v>
      </c>
      <c r="S1084" s="224">
        <v>0</v>
      </c>
      <c r="T1084" s="225">
        <f>S1084*H1084</f>
        <v>0</v>
      </c>
      <c r="U1084" s="40"/>
      <c r="V1084" s="40"/>
      <c r="W1084" s="40"/>
      <c r="X1084" s="40"/>
      <c r="Y1084" s="40"/>
      <c r="Z1084" s="40"/>
      <c r="AA1084" s="40"/>
      <c r="AB1084" s="40"/>
      <c r="AC1084" s="40"/>
      <c r="AD1084" s="40"/>
      <c r="AE1084" s="40"/>
      <c r="AR1084" s="226" t="s">
        <v>1391</v>
      </c>
      <c r="AT1084" s="226" t="s">
        <v>158</v>
      </c>
      <c r="AU1084" s="226" t="s">
        <v>83</v>
      </c>
      <c r="AY1084" s="19" t="s">
        <v>156</v>
      </c>
      <c r="BE1084" s="227">
        <f>IF(N1084="základní",J1084,0)</f>
        <v>0</v>
      </c>
      <c r="BF1084" s="227">
        <f>IF(N1084="snížená",J1084,0)</f>
        <v>0</v>
      </c>
      <c r="BG1084" s="227">
        <f>IF(N1084="zákl. přenesená",J1084,0)</f>
        <v>0</v>
      </c>
      <c r="BH1084" s="227">
        <f>IF(N1084="sníž. přenesená",J1084,0)</f>
        <v>0</v>
      </c>
      <c r="BI1084" s="227">
        <f>IF(N1084="nulová",J1084,0)</f>
        <v>0</v>
      </c>
      <c r="BJ1084" s="19" t="s">
        <v>81</v>
      </c>
      <c r="BK1084" s="227">
        <f>ROUND(I1084*H1084,2)</f>
        <v>0</v>
      </c>
      <c r="BL1084" s="19" t="s">
        <v>1391</v>
      </c>
      <c r="BM1084" s="226" t="s">
        <v>1530</v>
      </c>
    </row>
    <row r="1085" s="2" customFormat="1">
      <c r="A1085" s="40"/>
      <c r="B1085" s="41"/>
      <c r="C1085" s="42"/>
      <c r="D1085" s="228" t="s">
        <v>165</v>
      </c>
      <c r="E1085" s="42"/>
      <c r="F1085" s="229" t="s">
        <v>1529</v>
      </c>
      <c r="G1085" s="42"/>
      <c r="H1085" s="42"/>
      <c r="I1085" s="230"/>
      <c r="J1085" s="42"/>
      <c r="K1085" s="42"/>
      <c r="L1085" s="46"/>
      <c r="M1085" s="231"/>
      <c r="N1085" s="232"/>
      <c r="O1085" s="86"/>
      <c r="P1085" s="86"/>
      <c r="Q1085" s="86"/>
      <c r="R1085" s="86"/>
      <c r="S1085" s="86"/>
      <c r="T1085" s="87"/>
      <c r="U1085" s="40"/>
      <c r="V1085" s="40"/>
      <c r="W1085" s="40"/>
      <c r="X1085" s="40"/>
      <c r="Y1085" s="40"/>
      <c r="Z1085" s="40"/>
      <c r="AA1085" s="40"/>
      <c r="AB1085" s="40"/>
      <c r="AC1085" s="40"/>
      <c r="AD1085" s="40"/>
      <c r="AE1085" s="40"/>
      <c r="AT1085" s="19" t="s">
        <v>165</v>
      </c>
      <c r="AU1085" s="19" t="s">
        <v>83</v>
      </c>
    </row>
    <row r="1086" s="2" customFormat="1" ht="24.15" customHeight="1">
      <c r="A1086" s="40"/>
      <c r="B1086" s="41"/>
      <c r="C1086" s="215" t="s">
        <v>1531</v>
      </c>
      <c r="D1086" s="215" t="s">
        <v>158</v>
      </c>
      <c r="E1086" s="216" t="s">
        <v>1532</v>
      </c>
      <c r="F1086" s="217" t="s">
        <v>1533</v>
      </c>
      <c r="G1086" s="218" t="s">
        <v>161</v>
      </c>
      <c r="H1086" s="219">
        <v>395.75</v>
      </c>
      <c r="I1086" s="220"/>
      <c r="J1086" s="221">
        <f>ROUND(I1086*H1086,2)</f>
        <v>0</v>
      </c>
      <c r="K1086" s="217" t="s">
        <v>162</v>
      </c>
      <c r="L1086" s="46"/>
      <c r="M1086" s="222" t="s">
        <v>28</v>
      </c>
      <c r="N1086" s="223" t="s">
        <v>45</v>
      </c>
      <c r="O1086" s="86"/>
      <c r="P1086" s="224">
        <f>O1086*H1086</f>
        <v>0</v>
      </c>
      <c r="Q1086" s="224">
        <v>0.0075599999999999999</v>
      </c>
      <c r="R1086" s="224">
        <f>Q1086*H1086</f>
        <v>2.99187</v>
      </c>
      <c r="S1086" s="224">
        <v>0</v>
      </c>
      <c r="T1086" s="225">
        <f>S1086*H1086</f>
        <v>0</v>
      </c>
      <c r="U1086" s="40"/>
      <c r="V1086" s="40"/>
      <c r="W1086" s="40"/>
      <c r="X1086" s="40"/>
      <c r="Y1086" s="40"/>
      <c r="Z1086" s="40"/>
      <c r="AA1086" s="40"/>
      <c r="AB1086" s="40"/>
      <c r="AC1086" s="40"/>
      <c r="AD1086" s="40"/>
      <c r="AE1086" s="40"/>
      <c r="AR1086" s="226" t="s">
        <v>1391</v>
      </c>
      <c r="AT1086" s="226" t="s">
        <v>158</v>
      </c>
      <c r="AU1086" s="226" t="s">
        <v>83</v>
      </c>
      <c r="AY1086" s="19" t="s">
        <v>156</v>
      </c>
      <c r="BE1086" s="227">
        <f>IF(N1086="základní",J1086,0)</f>
        <v>0</v>
      </c>
      <c r="BF1086" s="227">
        <f>IF(N1086="snížená",J1086,0)</f>
        <v>0</v>
      </c>
      <c r="BG1086" s="227">
        <f>IF(N1086="zákl. přenesená",J1086,0)</f>
        <v>0</v>
      </c>
      <c r="BH1086" s="227">
        <f>IF(N1086="sníž. přenesená",J1086,0)</f>
        <v>0</v>
      </c>
      <c r="BI1086" s="227">
        <f>IF(N1086="nulová",J1086,0)</f>
        <v>0</v>
      </c>
      <c r="BJ1086" s="19" t="s">
        <v>81</v>
      </c>
      <c r="BK1086" s="227">
        <f>ROUND(I1086*H1086,2)</f>
        <v>0</v>
      </c>
      <c r="BL1086" s="19" t="s">
        <v>1391</v>
      </c>
      <c r="BM1086" s="226" t="s">
        <v>1534</v>
      </c>
    </row>
    <row r="1087" s="2" customFormat="1">
      <c r="A1087" s="40"/>
      <c r="B1087" s="41"/>
      <c r="C1087" s="42"/>
      <c r="D1087" s="228" t="s">
        <v>165</v>
      </c>
      <c r="E1087" s="42"/>
      <c r="F1087" s="229" t="s">
        <v>1533</v>
      </c>
      <c r="G1087" s="42"/>
      <c r="H1087" s="42"/>
      <c r="I1087" s="230"/>
      <c r="J1087" s="42"/>
      <c r="K1087" s="42"/>
      <c r="L1087" s="46"/>
      <c r="M1087" s="231"/>
      <c r="N1087" s="232"/>
      <c r="O1087" s="86"/>
      <c r="P1087" s="86"/>
      <c r="Q1087" s="86"/>
      <c r="R1087" s="86"/>
      <c r="S1087" s="86"/>
      <c r="T1087" s="87"/>
      <c r="U1087" s="40"/>
      <c r="V1087" s="40"/>
      <c r="W1087" s="40"/>
      <c r="X1087" s="40"/>
      <c r="Y1087" s="40"/>
      <c r="Z1087" s="40"/>
      <c r="AA1087" s="40"/>
      <c r="AB1087" s="40"/>
      <c r="AC1087" s="40"/>
      <c r="AD1087" s="40"/>
      <c r="AE1087" s="40"/>
      <c r="AT1087" s="19" t="s">
        <v>165</v>
      </c>
      <c r="AU1087" s="19" t="s">
        <v>83</v>
      </c>
    </row>
    <row r="1088" s="2" customFormat="1" ht="24.15" customHeight="1">
      <c r="A1088" s="40"/>
      <c r="B1088" s="41"/>
      <c r="C1088" s="215" t="s">
        <v>1535</v>
      </c>
      <c r="D1088" s="215" t="s">
        <v>158</v>
      </c>
      <c r="E1088" s="216" t="s">
        <v>1536</v>
      </c>
      <c r="F1088" s="217" t="s">
        <v>1537</v>
      </c>
      <c r="G1088" s="218" t="s">
        <v>161</v>
      </c>
      <c r="H1088" s="219">
        <v>395.75</v>
      </c>
      <c r="I1088" s="220"/>
      <c r="J1088" s="221">
        <f>ROUND(I1088*H1088,2)</f>
        <v>0</v>
      </c>
      <c r="K1088" s="217" t="s">
        <v>162</v>
      </c>
      <c r="L1088" s="46"/>
      <c r="M1088" s="222" t="s">
        <v>28</v>
      </c>
      <c r="N1088" s="223" t="s">
        <v>45</v>
      </c>
      <c r="O1088" s="86"/>
      <c r="P1088" s="224">
        <f>O1088*H1088</f>
        <v>0</v>
      </c>
      <c r="Q1088" s="224">
        <v>0.0033400000000000001</v>
      </c>
      <c r="R1088" s="224">
        <f>Q1088*H1088</f>
        <v>1.3218050000000001</v>
      </c>
      <c r="S1088" s="224">
        <v>0</v>
      </c>
      <c r="T1088" s="225">
        <f>S1088*H1088</f>
        <v>0</v>
      </c>
      <c r="U1088" s="40"/>
      <c r="V1088" s="40"/>
      <c r="W1088" s="40"/>
      <c r="X1088" s="40"/>
      <c r="Y1088" s="40"/>
      <c r="Z1088" s="40"/>
      <c r="AA1088" s="40"/>
      <c r="AB1088" s="40"/>
      <c r="AC1088" s="40"/>
      <c r="AD1088" s="40"/>
      <c r="AE1088" s="40"/>
      <c r="AR1088" s="226" t="s">
        <v>1391</v>
      </c>
      <c r="AT1088" s="226" t="s">
        <v>158</v>
      </c>
      <c r="AU1088" s="226" t="s">
        <v>83</v>
      </c>
      <c r="AY1088" s="19" t="s">
        <v>156</v>
      </c>
      <c r="BE1088" s="227">
        <f>IF(N1088="základní",J1088,0)</f>
        <v>0</v>
      </c>
      <c r="BF1088" s="227">
        <f>IF(N1088="snížená",J1088,0)</f>
        <v>0</v>
      </c>
      <c r="BG1088" s="227">
        <f>IF(N1088="zákl. přenesená",J1088,0)</f>
        <v>0</v>
      </c>
      <c r="BH1088" s="227">
        <f>IF(N1088="sníž. přenesená",J1088,0)</f>
        <v>0</v>
      </c>
      <c r="BI1088" s="227">
        <f>IF(N1088="nulová",J1088,0)</f>
        <v>0</v>
      </c>
      <c r="BJ1088" s="19" t="s">
        <v>81</v>
      </c>
      <c r="BK1088" s="227">
        <f>ROUND(I1088*H1088,2)</f>
        <v>0</v>
      </c>
      <c r="BL1088" s="19" t="s">
        <v>1391</v>
      </c>
      <c r="BM1088" s="226" t="s">
        <v>1538</v>
      </c>
    </row>
    <row r="1089" s="2" customFormat="1">
      <c r="A1089" s="40"/>
      <c r="B1089" s="41"/>
      <c r="C1089" s="42"/>
      <c r="D1089" s="228" t="s">
        <v>165</v>
      </c>
      <c r="E1089" s="42"/>
      <c r="F1089" s="229" t="s">
        <v>1537</v>
      </c>
      <c r="G1089" s="42"/>
      <c r="H1089" s="42"/>
      <c r="I1089" s="230"/>
      <c r="J1089" s="42"/>
      <c r="K1089" s="42"/>
      <c r="L1089" s="46"/>
      <c r="M1089" s="231"/>
      <c r="N1089" s="232"/>
      <c r="O1089" s="86"/>
      <c r="P1089" s="86"/>
      <c r="Q1089" s="86"/>
      <c r="R1089" s="86"/>
      <c r="S1089" s="86"/>
      <c r="T1089" s="87"/>
      <c r="U1089" s="40"/>
      <c r="V1089" s="40"/>
      <c r="W1089" s="40"/>
      <c r="X1089" s="40"/>
      <c r="Y1089" s="40"/>
      <c r="Z1089" s="40"/>
      <c r="AA1089" s="40"/>
      <c r="AB1089" s="40"/>
      <c r="AC1089" s="40"/>
      <c r="AD1089" s="40"/>
      <c r="AE1089" s="40"/>
      <c r="AT1089" s="19" t="s">
        <v>165</v>
      </c>
      <c r="AU1089" s="19" t="s">
        <v>83</v>
      </c>
    </row>
    <row r="1090" s="2" customFormat="1" ht="37.8" customHeight="1">
      <c r="A1090" s="40"/>
      <c r="B1090" s="41"/>
      <c r="C1090" s="215" t="s">
        <v>1539</v>
      </c>
      <c r="D1090" s="215" t="s">
        <v>158</v>
      </c>
      <c r="E1090" s="216" t="s">
        <v>1540</v>
      </c>
      <c r="F1090" s="217" t="s">
        <v>1541</v>
      </c>
      <c r="G1090" s="218" t="s">
        <v>289</v>
      </c>
      <c r="H1090" s="219">
        <v>1100</v>
      </c>
      <c r="I1090" s="220"/>
      <c r="J1090" s="221">
        <f>ROUND(I1090*H1090,2)</f>
        <v>0</v>
      </c>
      <c r="K1090" s="217" t="s">
        <v>162</v>
      </c>
      <c r="L1090" s="46"/>
      <c r="M1090" s="222" t="s">
        <v>28</v>
      </c>
      <c r="N1090" s="223" t="s">
        <v>45</v>
      </c>
      <c r="O1090" s="86"/>
      <c r="P1090" s="224">
        <f>O1090*H1090</f>
        <v>0</v>
      </c>
      <c r="Q1090" s="224">
        <v>0</v>
      </c>
      <c r="R1090" s="224">
        <f>Q1090*H1090</f>
        <v>0</v>
      </c>
      <c r="S1090" s="224">
        <v>0</v>
      </c>
      <c r="T1090" s="225">
        <f>S1090*H1090</f>
        <v>0</v>
      </c>
      <c r="U1090" s="40"/>
      <c r="V1090" s="40"/>
      <c r="W1090" s="40"/>
      <c r="X1090" s="40"/>
      <c r="Y1090" s="40"/>
      <c r="Z1090" s="40"/>
      <c r="AA1090" s="40"/>
      <c r="AB1090" s="40"/>
      <c r="AC1090" s="40"/>
      <c r="AD1090" s="40"/>
      <c r="AE1090" s="40"/>
      <c r="AR1090" s="226" t="s">
        <v>1391</v>
      </c>
      <c r="AT1090" s="226" t="s">
        <v>158</v>
      </c>
      <c r="AU1090" s="226" t="s">
        <v>83</v>
      </c>
      <c r="AY1090" s="19" t="s">
        <v>156</v>
      </c>
      <c r="BE1090" s="227">
        <f>IF(N1090="základní",J1090,0)</f>
        <v>0</v>
      </c>
      <c r="BF1090" s="227">
        <f>IF(N1090="snížená",J1090,0)</f>
        <v>0</v>
      </c>
      <c r="BG1090" s="227">
        <f>IF(N1090="zákl. přenesená",J1090,0)</f>
        <v>0</v>
      </c>
      <c r="BH1090" s="227">
        <f>IF(N1090="sníž. přenesená",J1090,0)</f>
        <v>0</v>
      </c>
      <c r="BI1090" s="227">
        <f>IF(N1090="nulová",J1090,0)</f>
        <v>0</v>
      </c>
      <c r="BJ1090" s="19" t="s">
        <v>81</v>
      </c>
      <c r="BK1090" s="227">
        <f>ROUND(I1090*H1090,2)</f>
        <v>0</v>
      </c>
      <c r="BL1090" s="19" t="s">
        <v>1391</v>
      </c>
      <c r="BM1090" s="226" t="s">
        <v>1542</v>
      </c>
    </row>
    <row r="1091" s="2" customFormat="1">
      <c r="A1091" s="40"/>
      <c r="B1091" s="41"/>
      <c r="C1091" s="42"/>
      <c r="D1091" s="228" t="s">
        <v>165</v>
      </c>
      <c r="E1091" s="42"/>
      <c r="F1091" s="229" t="s">
        <v>1541</v>
      </c>
      <c r="G1091" s="42"/>
      <c r="H1091" s="42"/>
      <c r="I1091" s="230"/>
      <c r="J1091" s="42"/>
      <c r="K1091" s="42"/>
      <c r="L1091" s="46"/>
      <c r="M1091" s="231"/>
      <c r="N1091" s="232"/>
      <c r="O1091" s="86"/>
      <c r="P1091" s="86"/>
      <c r="Q1091" s="86"/>
      <c r="R1091" s="86"/>
      <c r="S1091" s="86"/>
      <c r="T1091" s="87"/>
      <c r="U1091" s="40"/>
      <c r="V1091" s="40"/>
      <c r="W1091" s="40"/>
      <c r="X1091" s="40"/>
      <c r="Y1091" s="40"/>
      <c r="Z1091" s="40"/>
      <c r="AA1091" s="40"/>
      <c r="AB1091" s="40"/>
      <c r="AC1091" s="40"/>
      <c r="AD1091" s="40"/>
      <c r="AE1091" s="40"/>
      <c r="AT1091" s="19" t="s">
        <v>165</v>
      </c>
      <c r="AU1091" s="19" t="s">
        <v>83</v>
      </c>
    </row>
    <row r="1092" s="2" customFormat="1" ht="37.8" customHeight="1">
      <c r="A1092" s="40"/>
      <c r="B1092" s="41"/>
      <c r="C1092" s="215" t="s">
        <v>1543</v>
      </c>
      <c r="D1092" s="215" t="s">
        <v>158</v>
      </c>
      <c r="E1092" s="216" t="s">
        <v>1544</v>
      </c>
      <c r="F1092" s="217" t="s">
        <v>1545</v>
      </c>
      <c r="G1092" s="218" t="s">
        <v>161</v>
      </c>
      <c r="H1092" s="219">
        <v>1348</v>
      </c>
      <c r="I1092" s="220"/>
      <c r="J1092" s="221">
        <f>ROUND(I1092*H1092,2)</f>
        <v>0</v>
      </c>
      <c r="K1092" s="217" t="s">
        <v>162</v>
      </c>
      <c r="L1092" s="46"/>
      <c r="M1092" s="222" t="s">
        <v>28</v>
      </c>
      <c r="N1092" s="223" t="s">
        <v>45</v>
      </c>
      <c r="O1092" s="86"/>
      <c r="P1092" s="224">
        <f>O1092*H1092</f>
        <v>0</v>
      </c>
      <c r="Q1092" s="224">
        <v>0</v>
      </c>
      <c r="R1092" s="224">
        <f>Q1092*H1092</f>
        <v>0</v>
      </c>
      <c r="S1092" s="224">
        <v>0</v>
      </c>
      <c r="T1092" s="225">
        <f>S1092*H1092</f>
        <v>0</v>
      </c>
      <c r="U1092" s="40"/>
      <c r="V1092" s="40"/>
      <c r="W1092" s="40"/>
      <c r="X1092" s="40"/>
      <c r="Y1092" s="40"/>
      <c r="Z1092" s="40"/>
      <c r="AA1092" s="40"/>
      <c r="AB1092" s="40"/>
      <c r="AC1092" s="40"/>
      <c r="AD1092" s="40"/>
      <c r="AE1092" s="40"/>
      <c r="AR1092" s="226" t="s">
        <v>1391</v>
      </c>
      <c r="AT1092" s="226" t="s">
        <v>158</v>
      </c>
      <c r="AU1092" s="226" t="s">
        <v>83</v>
      </c>
      <c r="AY1092" s="19" t="s">
        <v>156</v>
      </c>
      <c r="BE1092" s="227">
        <f>IF(N1092="základní",J1092,0)</f>
        <v>0</v>
      </c>
      <c r="BF1092" s="227">
        <f>IF(N1092="snížená",J1092,0)</f>
        <v>0</v>
      </c>
      <c r="BG1092" s="227">
        <f>IF(N1092="zákl. přenesená",J1092,0)</f>
        <v>0</v>
      </c>
      <c r="BH1092" s="227">
        <f>IF(N1092="sníž. přenesená",J1092,0)</f>
        <v>0</v>
      </c>
      <c r="BI1092" s="227">
        <f>IF(N1092="nulová",J1092,0)</f>
        <v>0</v>
      </c>
      <c r="BJ1092" s="19" t="s">
        <v>81</v>
      </c>
      <c r="BK1092" s="227">
        <f>ROUND(I1092*H1092,2)</f>
        <v>0</v>
      </c>
      <c r="BL1092" s="19" t="s">
        <v>1391</v>
      </c>
      <c r="BM1092" s="226" t="s">
        <v>1546</v>
      </c>
    </row>
    <row r="1093" s="2" customFormat="1">
      <c r="A1093" s="40"/>
      <c r="B1093" s="41"/>
      <c r="C1093" s="42"/>
      <c r="D1093" s="228" t="s">
        <v>165</v>
      </c>
      <c r="E1093" s="42"/>
      <c r="F1093" s="229" t="s">
        <v>1545</v>
      </c>
      <c r="G1093" s="42"/>
      <c r="H1093" s="42"/>
      <c r="I1093" s="230"/>
      <c r="J1093" s="42"/>
      <c r="K1093" s="42"/>
      <c r="L1093" s="46"/>
      <c r="M1093" s="231"/>
      <c r="N1093" s="232"/>
      <c r="O1093" s="86"/>
      <c r="P1093" s="86"/>
      <c r="Q1093" s="86"/>
      <c r="R1093" s="86"/>
      <c r="S1093" s="86"/>
      <c r="T1093" s="87"/>
      <c r="U1093" s="40"/>
      <c r="V1093" s="40"/>
      <c r="W1093" s="40"/>
      <c r="X1093" s="40"/>
      <c r="Y1093" s="40"/>
      <c r="Z1093" s="40"/>
      <c r="AA1093" s="40"/>
      <c r="AB1093" s="40"/>
      <c r="AC1093" s="40"/>
      <c r="AD1093" s="40"/>
      <c r="AE1093" s="40"/>
      <c r="AT1093" s="19" t="s">
        <v>165</v>
      </c>
      <c r="AU1093" s="19" t="s">
        <v>83</v>
      </c>
    </row>
    <row r="1094" s="2" customFormat="1" ht="24.15" customHeight="1">
      <c r="A1094" s="40"/>
      <c r="B1094" s="41"/>
      <c r="C1094" s="255" t="s">
        <v>1547</v>
      </c>
      <c r="D1094" s="255" t="s">
        <v>273</v>
      </c>
      <c r="E1094" s="256" t="s">
        <v>1548</v>
      </c>
      <c r="F1094" s="257" t="s">
        <v>1549</v>
      </c>
      <c r="G1094" s="258" t="s">
        <v>161</v>
      </c>
      <c r="H1094" s="259">
        <v>2830.8000000000002</v>
      </c>
      <c r="I1094" s="260"/>
      <c r="J1094" s="261">
        <f>ROUND(I1094*H1094,2)</f>
        <v>0</v>
      </c>
      <c r="K1094" s="257" t="s">
        <v>162</v>
      </c>
      <c r="L1094" s="262"/>
      <c r="M1094" s="263" t="s">
        <v>28</v>
      </c>
      <c r="N1094" s="264" t="s">
        <v>45</v>
      </c>
      <c r="O1094" s="86"/>
      <c r="P1094" s="224">
        <f>O1094*H1094</f>
        <v>0</v>
      </c>
      <c r="Q1094" s="224">
        <v>0.0050000000000000001</v>
      </c>
      <c r="R1094" s="224">
        <f>Q1094*H1094</f>
        <v>14.154000000000002</v>
      </c>
      <c r="S1094" s="224">
        <v>0</v>
      </c>
      <c r="T1094" s="225">
        <f>S1094*H1094</f>
        <v>0</v>
      </c>
      <c r="U1094" s="40"/>
      <c r="V1094" s="40"/>
      <c r="W1094" s="40"/>
      <c r="X1094" s="40"/>
      <c r="Y1094" s="40"/>
      <c r="Z1094" s="40"/>
      <c r="AA1094" s="40"/>
      <c r="AB1094" s="40"/>
      <c r="AC1094" s="40"/>
      <c r="AD1094" s="40"/>
      <c r="AE1094" s="40"/>
      <c r="AR1094" s="226" t="s">
        <v>1411</v>
      </c>
      <c r="AT1094" s="226" t="s">
        <v>273</v>
      </c>
      <c r="AU1094" s="226" t="s">
        <v>83</v>
      </c>
      <c r="AY1094" s="19" t="s">
        <v>156</v>
      </c>
      <c r="BE1094" s="227">
        <f>IF(N1094="základní",J1094,0)</f>
        <v>0</v>
      </c>
      <c r="BF1094" s="227">
        <f>IF(N1094="snížená",J1094,0)</f>
        <v>0</v>
      </c>
      <c r="BG1094" s="227">
        <f>IF(N1094="zákl. přenesená",J1094,0)</f>
        <v>0</v>
      </c>
      <c r="BH1094" s="227">
        <f>IF(N1094="sníž. přenesená",J1094,0)</f>
        <v>0</v>
      </c>
      <c r="BI1094" s="227">
        <f>IF(N1094="nulová",J1094,0)</f>
        <v>0</v>
      </c>
      <c r="BJ1094" s="19" t="s">
        <v>81</v>
      </c>
      <c r="BK1094" s="227">
        <f>ROUND(I1094*H1094,2)</f>
        <v>0</v>
      </c>
      <c r="BL1094" s="19" t="s">
        <v>1391</v>
      </c>
      <c r="BM1094" s="226" t="s">
        <v>1550</v>
      </c>
    </row>
    <row r="1095" s="2" customFormat="1">
      <c r="A1095" s="40"/>
      <c r="B1095" s="41"/>
      <c r="C1095" s="42"/>
      <c r="D1095" s="228" t="s">
        <v>165</v>
      </c>
      <c r="E1095" s="42"/>
      <c r="F1095" s="229" t="s">
        <v>1549</v>
      </c>
      <c r="G1095" s="42"/>
      <c r="H1095" s="42"/>
      <c r="I1095" s="230"/>
      <c r="J1095" s="42"/>
      <c r="K1095" s="42"/>
      <c r="L1095" s="46"/>
      <c r="M1095" s="231"/>
      <c r="N1095" s="232"/>
      <c r="O1095" s="86"/>
      <c r="P1095" s="86"/>
      <c r="Q1095" s="86"/>
      <c r="R1095" s="86"/>
      <c r="S1095" s="86"/>
      <c r="T1095" s="87"/>
      <c r="U1095" s="40"/>
      <c r="V1095" s="40"/>
      <c r="W1095" s="40"/>
      <c r="X1095" s="40"/>
      <c r="Y1095" s="40"/>
      <c r="Z1095" s="40"/>
      <c r="AA1095" s="40"/>
      <c r="AB1095" s="40"/>
      <c r="AC1095" s="40"/>
      <c r="AD1095" s="40"/>
      <c r="AE1095" s="40"/>
      <c r="AT1095" s="19" t="s">
        <v>165</v>
      </c>
      <c r="AU1095" s="19" t="s">
        <v>83</v>
      </c>
    </row>
    <row r="1096" s="13" customFormat="1">
      <c r="A1096" s="13"/>
      <c r="B1096" s="233"/>
      <c r="C1096" s="234"/>
      <c r="D1096" s="228" t="s">
        <v>170</v>
      </c>
      <c r="E1096" s="235" t="s">
        <v>28</v>
      </c>
      <c r="F1096" s="236" t="s">
        <v>1551</v>
      </c>
      <c r="G1096" s="234"/>
      <c r="H1096" s="237">
        <v>2830.8000000000002</v>
      </c>
      <c r="I1096" s="238"/>
      <c r="J1096" s="234"/>
      <c r="K1096" s="234"/>
      <c r="L1096" s="239"/>
      <c r="M1096" s="240"/>
      <c r="N1096" s="241"/>
      <c r="O1096" s="241"/>
      <c r="P1096" s="241"/>
      <c r="Q1096" s="241"/>
      <c r="R1096" s="241"/>
      <c r="S1096" s="241"/>
      <c r="T1096" s="242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43" t="s">
        <v>170</v>
      </c>
      <c r="AU1096" s="243" t="s">
        <v>83</v>
      </c>
      <c r="AV1096" s="13" t="s">
        <v>83</v>
      </c>
      <c r="AW1096" s="13" t="s">
        <v>35</v>
      </c>
      <c r="AX1096" s="13" t="s">
        <v>81</v>
      </c>
      <c r="AY1096" s="243" t="s">
        <v>156</v>
      </c>
    </row>
    <row r="1097" s="2" customFormat="1" ht="37.8" customHeight="1">
      <c r="A1097" s="40"/>
      <c r="B1097" s="41"/>
      <c r="C1097" s="215" t="s">
        <v>1552</v>
      </c>
      <c r="D1097" s="215" t="s">
        <v>158</v>
      </c>
      <c r="E1097" s="216" t="s">
        <v>1553</v>
      </c>
      <c r="F1097" s="217" t="s">
        <v>1554</v>
      </c>
      <c r="G1097" s="218" t="s">
        <v>161</v>
      </c>
      <c r="H1097" s="219">
        <v>669</v>
      </c>
      <c r="I1097" s="220"/>
      <c r="J1097" s="221">
        <f>ROUND(I1097*H1097,2)</f>
        <v>0</v>
      </c>
      <c r="K1097" s="217" t="s">
        <v>162</v>
      </c>
      <c r="L1097" s="46"/>
      <c r="M1097" s="222" t="s">
        <v>28</v>
      </c>
      <c r="N1097" s="223" t="s">
        <v>45</v>
      </c>
      <c r="O1097" s="86"/>
      <c r="P1097" s="224">
        <f>O1097*H1097</f>
        <v>0</v>
      </c>
      <c r="Q1097" s="224">
        <v>0.0060000000000000001</v>
      </c>
      <c r="R1097" s="224">
        <f>Q1097*H1097</f>
        <v>4.0140000000000002</v>
      </c>
      <c r="S1097" s="224">
        <v>0</v>
      </c>
      <c r="T1097" s="225">
        <f>S1097*H1097</f>
        <v>0</v>
      </c>
      <c r="U1097" s="40"/>
      <c r="V1097" s="40"/>
      <c r="W1097" s="40"/>
      <c r="X1097" s="40"/>
      <c r="Y1097" s="40"/>
      <c r="Z1097" s="40"/>
      <c r="AA1097" s="40"/>
      <c r="AB1097" s="40"/>
      <c r="AC1097" s="40"/>
      <c r="AD1097" s="40"/>
      <c r="AE1097" s="40"/>
      <c r="AR1097" s="226" t="s">
        <v>1391</v>
      </c>
      <c r="AT1097" s="226" t="s">
        <v>158</v>
      </c>
      <c r="AU1097" s="226" t="s">
        <v>83</v>
      </c>
      <c r="AY1097" s="19" t="s">
        <v>156</v>
      </c>
      <c r="BE1097" s="227">
        <f>IF(N1097="základní",J1097,0)</f>
        <v>0</v>
      </c>
      <c r="BF1097" s="227">
        <f>IF(N1097="snížená",J1097,0)</f>
        <v>0</v>
      </c>
      <c r="BG1097" s="227">
        <f>IF(N1097="zákl. přenesená",J1097,0)</f>
        <v>0</v>
      </c>
      <c r="BH1097" s="227">
        <f>IF(N1097="sníž. přenesená",J1097,0)</f>
        <v>0</v>
      </c>
      <c r="BI1097" s="227">
        <f>IF(N1097="nulová",J1097,0)</f>
        <v>0</v>
      </c>
      <c r="BJ1097" s="19" t="s">
        <v>81</v>
      </c>
      <c r="BK1097" s="227">
        <f>ROUND(I1097*H1097,2)</f>
        <v>0</v>
      </c>
      <c r="BL1097" s="19" t="s">
        <v>1391</v>
      </c>
      <c r="BM1097" s="226" t="s">
        <v>1555</v>
      </c>
    </row>
    <row r="1098" s="2" customFormat="1">
      <c r="A1098" s="40"/>
      <c r="B1098" s="41"/>
      <c r="C1098" s="42"/>
      <c r="D1098" s="228" t="s">
        <v>165</v>
      </c>
      <c r="E1098" s="42"/>
      <c r="F1098" s="229" t="s">
        <v>1554</v>
      </c>
      <c r="G1098" s="42"/>
      <c r="H1098" s="42"/>
      <c r="I1098" s="230"/>
      <c r="J1098" s="42"/>
      <c r="K1098" s="42"/>
      <c r="L1098" s="46"/>
      <c r="M1098" s="231"/>
      <c r="N1098" s="232"/>
      <c r="O1098" s="86"/>
      <c r="P1098" s="86"/>
      <c r="Q1098" s="86"/>
      <c r="R1098" s="86"/>
      <c r="S1098" s="86"/>
      <c r="T1098" s="87"/>
      <c r="U1098" s="40"/>
      <c r="V1098" s="40"/>
      <c r="W1098" s="40"/>
      <c r="X1098" s="40"/>
      <c r="Y1098" s="40"/>
      <c r="Z1098" s="40"/>
      <c r="AA1098" s="40"/>
      <c r="AB1098" s="40"/>
      <c r="AC1098" s="40"/>
      <c r="AD1098" s="40"/>
      <c r="AE1098" s="40"/>
      <c r="AT1098" s="19" t="s">
        <v>165</v>
      </c>
      <c r="AU1098" s="19" t="s">
        <v>83</v>
      </c>
    </row>
    <row r="1099" s="15" customFormat="1">
      <c r="A1099" s="15"/>
      <c r="B1099" s="265"/>
      <c r="C1099" s="266"/>
      <c r="D1099" s="228" t="s">
        <v>170</v>
      </c>
      <c r="E1099" s="267" t="s">
        <v>28</v>
      </c>
      <c r="F1099" s="268" t="s">
        <v>1556</v>
      </c>
      <c r="G1099" s="266"/>
      <c r="H1099" s="267" t="s">
        <v>28</v>
      </c>
      <c r="I1099" s="269"/>
      <c r="J1099" s="266"/>
      <c r="K1099" s="266"/>
      <c r="L1099" s="270"/>
      <c r="M1099" s="271"/>
      <c r="N1099" s="272"/>
      <c r="O1099" s="272"/>
      <c r="P1099" s="272"/>
      <c r="Q1099" s="272"/>
      <c r="R1099" s="272"/>
      <c r="S1099" s="272"/>
      <c r="T1099" s="273"/>
      <c r="U1099" s="15"/>
      <c r="V1099" s="15"/>
      <c r="W1099" s="15"/>
      <c r="X1099" s="15"/>
      <c r="Y1099" s="15"/>
      <c r="Z1099" s="15"/>
      <c r="AA1099" s="15"/>
      <c r="AB1099" s="15"/>
      <c r="AC1099" s="15"/>
      <c r="AD1099" s="15"/>
      <c r="AE1099" s="15"/>
      <c r="AT1099" s="274" t="s">
        <v>170</v>
      </c>
      <c r="AU1099" s="274" t="s">
        <v>83</v>
      </c>
      <c r="AV1099" s="15" t="s">
        <v>81</v>
      </c>
      <c r="AW1099" s="15" t="s">
        <v>35</v>
      </c>
      <c r="AX1099" s="15" t="s">
        <v>74</v>
      </c>
      <c r="AY1099" s="274" t="s">
        <v>156</v>
      </c>
    </row>
    <row r="1100" s="13" customFormat="1">
      <c r="A1100" s="13"/>
      <c r="B1100" s="233"/>
      <c r="C1100" s="234"/>
      <c r="D1100" s="228" t="s">
        <v>170</v>
      </c>
      <c r="E1100" s="235" t="s">
        <v>28</v>
      </c>
      <c r="F1100" s="236" t="s">
        <v>1418</v>
      </c>
      <c r="G1100" s="234"/>
      <c r="H1100" s="237">
        <v>669</v>
      </c>
      <c r="I1100" s="238"/>
      <c r="J1100" s="234"/>
      <c r="K1100" s="234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170</v>
      </c>
      <c r="AU1100" s="243" t="s">
        <v>83</v>
      </c>
      <c r="AV1100" s="13" t="s">
        <v>83</v>
      </c>
      <c r="AW1100" s="13" t="s">
        <v>35</v>
      </c>
      <c r="AX1100" s="13" t="s">
        <v>81</v>
      </c>
      <c r="AY1100" s="243" t="s">
        <v>156</v>
      </c>
    </row>
    <row r="1101" s="2" customFormat="1" ht="24.15" customHeight="1">
      <c r="A1101" s="40"/>
      <c r="B1101" s="41"/>
      <c r="C1101" s="255" t="s">
        <v>1557</v>
      </c>
      <c r="D1101" s="255" t="s">
        <v>273</v>
      </c>
      <c r="E1101" s="256" t="s">
        <v>750</v>
      </c>
      <c r="F1101" s="257" t="s">
        <v>751</v>
      </c>
      <c r="G1101" s="258" t="s">
        <v>168</v>
      </c>
      <c r="H1101" s="259">
        <v>98.343000000000004</v>
      </c>
      <c r="I1101" s="260"/>
      <c r="J1101" s="261">
        <f>ROUND(I1101*H1101,2)</f>
        <v>0</v>
      </c>
      <c r="K1101" s="257" t="s">
        <v>162</v>
      </c>
      <c r="L1101" s="262"/>
      <c r="M1101" s="263" t="s">
        <v>28</v>
      </c>
      <c r="N1101" s="264" t="s">
        <v>45</v>
      </c>
      <c r="O1101" s="86"/>
      <c r="P1101" s="224">
        <f>O1101*H1101</f>
        <v>0</v>
      </c>
      <c r="Q1101" s="224">
        <v>0.032000000000000001</v>
      </c>
      <c r="R1101" s="224">
        <f>Q1101*H1101</f>
        <v>3.146976</v>
      </c>
      <c r="S1101" s="224">
        <v>0</v>
      </c>
      <c r="T1101" s="225">
        <f>S1101*H1101</f>
        <v>0</v>
      </c>
      <c r="U1101" s="40"/>
      <c r="V1101" s="40"/>
      <c r="W1101" s="40"/>
      <c r="X1101" s="40"/>
      <c r="Y1101" s="40"/>
      <c r="Z1101" s="40"/>
      <c r="AA1101" s="40"/>
      <c r="AB1101" s="40"/>
      <c r="AC1101" s="40"/>
      <c r="AD1101" s="40"/>
      <c r="AE1101" s="40"/>
      <c r="AR1101" s="226" t="s">
        <v>1411</v>
      </c>
      <c r="AT1101" s="226" t="s">
        <v>273</v>
      </c>
      <c r="AU1101" s="226" t="s">
        <v>83</v>
      </c>
      <c r="AY1101" s="19" t="s">
        <v>156</v>
      </c>
      <c r="BE1101" s="227">
        <f>IF(N1101="základní",J1101,0)</f>
        <v>0</v>
      </c>
      <c r="BF1101" s="227">
        <f>IF(N1101="snížená",J1101,0)</f>
        <v>0</v>
      </c>
      <c r="BG1101" s="227">
        <f>IF(N1101="zákl. přenesená",J1101,0)</f>
        <v>0</v>
      </c>
      <c r="BH1101" s="227">
        <f>IF(N1101="sníž. přenesená",J1101,0)</f>
        <v>0</v>
      </c>
      <c r="BI1101" s="227">
        <f>IF(N1101="nulová",J1101,0)</f>
        <v>0</v>
      </c>
      <c r="BJ1101" s="19" t="s">
        <v>81</v>
      </c>
      <c r="BK1101" s="227">
        <f>ROUND(I1101*H1101,2)</f>
        <v>0</v>
      </c>
      <c r="BL1101" s="19" t="s">
        <v>1391</v>
      </c>
      <c r="BM1101" s="226" t="s">
        <v>1558</v>
      </c>
    </row>
    <row r="1102" s="2" customFormat="1">
      <c r="A1102" s="40"/>
      <c r="B1102" s="41"/>
      <c r="C1102" s="42"/>
      <c r="D1102" s="228" t="s">
        <v>165</v>
      </c>
      <c r="E1102" s="42"/>
      <c r="F1102" s="229" t="s">
        <v>751</v>
      </c>
      <c r="G1102" s="42"/>
      <c r="H1102" s="42"/>
      <c r="I1102" s="230"/>
      <c r="J1102" s="42"/>
      <c r="K1102" s="42"/>
      <c r="L1102" s="46"/>
      <c r="M1102" s="231"/>
      <c r="N1102" s="232"/>
      <c r="O1102" s="86"/>
      <c r="P1102" s="86"/>
      <c r="Q1102" s="86"/>
      <c r="R1102" s="86"/>
      <c r="S1102" s="86"/>
      <c r="T1102" s="87"/>
      <c r="U1102" s="40"/>
      <c r="V1102" s="40"/>
      <c r="W1102" s="40"/>
      <c r="X1102" s="40"/>
      <c r="Y1102" s="40"/>
      <c r="Z1102" s="40"/>
      <c r="AA1102" s="40"/>
      <c r="AB1102" s="40"/>
      <c r="AC1102" s="40"/>
      <c r="AD1102" s="40"/>
      <c r="AE1102" s="40"/>
      <c r="AT1102" s="19" t="s">
        <v>165</v>
      </c>
      <c r="AU1102" s="19" t="s">
        <v>83</v>
      </c>
    </row>
    <row r="1103" s="13" customFormat="1">
      <c r="A1103" s="13"/>
      <c r="B1103" s="233"/>
      <c r="C1103" s="234"/>
      <c r="D1103" s="228" t="s">
        <v>170</v>
      </c>
      <c r="E1103" s="235" t="s">
        <v>28</v>
      </c>
      <c r="F1103" s="236" t="s">
        <v>1559</v>
      </c>
      <c r="G1103" s="234"/>
      <c r="H1103" s="237">
        <v>93.659999999999997</v>
      </c>
      <c r="I1103" s="238"/>
      <c r="J1103" s="234"/>
      <c r="K1103" s="234"/>
      <c r="L1103" s="239"/>
      <c r="M1103" s="240"/>
      <c r="N1103" s="241"/>
      <c r="O1103" s="241"/>
      <c r="P1103" s="241"/>
      <c r="Q1103" s="241"/>
      <c r="R1103" s="241"/>
      <c r="S1103" s="241"/>
      <c r="T1103" s="242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43" t="s">
        <v>170</v>
      </c>
      <c r="AU1103" s="243" t="s">
        <v>83</v>
      </c>
      <c r="AV1103" s="13" t="s">
        <v>83</v>
      </c>
      <c r="AW1103" s="13" t="s">
        <v>35</v>
      </c>
      <c r="AX1103" s="13" t="s">
        <v>74</v>
      </c>
      <c r="AY1103" s="243" t="s">
        <v>156</v>
      </c>
    </row>
    <row r="1104" s="13" customFormat="1">
      <c r="A1104" s="13"/>
      <c r="B1104" s="233"/>
      <c r="C1104" s="234"/>
      <c r="D1104" s="228" t="s">
        <v>170</v>
      </c>
      <c r="E1104" s="235" t="s">
        <v>28</v>
      </c>
      <c r="F1104" s="236" t="s">
        <v>1560</v>
      </c>
      <c r="G1104" s="234"/>
      <c r="H1104" s="237">
        <v>98.343000000000004</v>
      </c>
      <c r="I1104" s="238"/>
      <c r="J1104" s="234"/>
      <c r="K1104" s="234"/>
      <c r="L1104" s="239"/>
      <c r="M1104" s="240"/>
      <c r="N1104" s="241"/>
      <c r="O1104" s="241"/>
      <c r="P1104" s="241"/>
      <c r="Q1104" s="241"/>
      <c r="R1104" s="241"/>
      <c r="S1104" s="241"/>
      <c r="T1104" s="242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3" t="s">
        <v>170</v>
      </c>
      <c r="AU1104" s="243" t="s">
        <v>83</v>
      </c>
      <c r="AV1104" s="13" t="s">
        <v>83</v>
      </c>
      <c r="AW1104" s="13" t="s">
        <v>35</v>
      </c>
      <c r="AX1104" s="13" t="s">
        <v>81</v>
      </c>
      <c r="AY1104" s="243" t="s">
        <v>156</v>
      </c>
    </row>
    <row r="1105" s="2" customFormat="1" ht="14.4" customHeight="1">
      <c r="A1105" s="40"/>
      <c r="B1105" s="41"/>
      <c r="C1105" s="215" t="s">
        <v>1561</v>
      </c>
      <c r="D1105" s="215" t="s">
        <v>158</v>
      </c>
      <c r="E1105" s="216" t="s">
        <v>1562</v>
      </c>
      <c r="F1105" s="217" t="s">
        <v>1563</v>
      </c>
      <c r="G1105" s="218" t="s">
        <v>168</v>
      </c>
      <c r="H1105" s="219">
        <v>75</v>
      </c>
      <c r="I1105" s="220"/>
      <c r="J1105" s="221">
        <f>ROUND(I1105*H1105,2)</f>
        <v>0</v>
      </c>
      <c r="K1105" s="217" t="s">
        <v>338</v>
      </c>
      <c r="L1105" s="46"/>
      <c r="M1105" s="222" t="s">
        <v>28</v>
      </c>
      <c r="N1105" s="223" t="s">
        <v>45</v>
      </c>
      <c r="O1105" s="86"/>
      <c r="P1105" s="224">
        <f>O1105*H1105</f>
        <v>0</v>
      </c>
      <c r="Q1105" s="224">
        <v>0</v>
      </c>
      <c r="R1105" s="224">
        <f>Q1105*H1105</f>
        <v>0</v>
      </c>
      <c r="S1105" s="224">
        <v>0</v>
      </c>
      <c r="T1105" s="225">
        <f>S1105*H1105</f>
        <v>0</v>
      </c>
      <c r="U1105" s="40"/>
      <c r="V1105" s="40"/>
      <c r="W1105" s="40"/>
      <c r="X1105" s="40"/>
      <c r="Y1105" s="40"/>
      <c r="Z1105" s="40"/>
      <c r="AA1105" s="40"/>
      <c r="AB1105" s="40"/>
      <c r="AC1105" s="40"/>
      <c r="AD1105" s="40"/>
      <c r="AE1105" s="40"/>
      <c r="AR1105" s="226" t="s">
        <v>1391</v>
      </c>
      <c r="AT1105" s="226" t="s">
        <v>158</v>
      </c>
      <c r="AU1105" s="226" t="s">
        <v>83</v>
      </c>
      <c r="AY1105" s="19" t="s">
        <v>156</v>
      </c>
      <c r="BE1105" s="227">
        <f>IF(N1105="základní",J1105,0)</f>
        <v>0</v>
      </c>
      <c r="BF1105" s="227">
        <f>IF(N1105="snížená",J1105,0)</f>
        <v>0</v>
      </c>
      <c r="BG1105" s="227">
        <f>IF(N1105="zákl. přenesená",J1105,0)</f>
        <v>0</v>
      </c>
      <c r="BH1105" s="227">
        <f>IF(N1105="sníž. přenesená",J1105,0)</f>
        <v>0</v>
      </c>
      <c r="BI1105" s="227">
        <f>IF(N1105="nulová",J1105,0)</f>
        <v>0</v>
      </c>
      <c r="BJ1105" s="19" t="s">
        <v>81</v>
      </c>
      <c r="BK1105" s="227">
        <f>ROUND(I1105*H1105,2)</f>
        <v>0</v>
      </c>
      <c r="BL1105" s="19" t="s">
        <v>1391</v>
      </c>
      <c r="BM1105" s="226" t="s">
        <v>1564</v>
      </c>
    </row>
    <row r="1106" s="2" customFormat="1">
      <c r="A1106" s="40"/>
      <c r="B1106" s="41"/>
      <c r="C1106" s="42"/>
      <c r="D1106" s="228" t="s">
        <v>165</v>
      </c>
      <c r="E1106" s="42"/>
      <c r="F1106" s="229" t="s">
        <v>1563</v>
      </c>
      <c r="G1106" s="42"/>
      <c r="H1106" s="42"/>
      <c r="I1106" s="230"/>
      <c r="J1106" s="42"/>
      <c r="K1106" s="42"/>
      <c r="L1106" s="46"/>
      <c r="M1106" s="231"/>
      <c r="N1106" s="232"/>
      <c r="O1106" s="86"/>
      <c r="P1106" s="86"/>
      <c r="Q1106" s="86"/>
      <c r="R1106" s="86"/>
      <c r="S1106" s="86"/>
      <c r="T1106" s="87"/>
      <c r="U1106" s="40"/>
      <c r="V1106" s="40"/>
      <c r="W1106" s="40"/>
      <c r="X1106" s="40"/>
      <c r="Y1106" s="40"/>
      <c r="Z1106" s="40"/>
      <c r="AA1106" s="40"/>
      <c r="AB1106" s="40"/>
      <c r="AC1106" s="40"/>
      <c r="AD1106" s="40"/>
      <c r="AE1106" s="40"/>
      <c r="AT1106" s="19" t="s">
        <v>165</v>
      </c>
      <c r="AU1106" s="19" t="s">
        <v>83</v>
      </c>
    </row>
    <row r="1107" s="2" customFormat="1" ht="49.05" customHeight="1">
      <c r="A1107" s="40"/>
      <c r="B1107" s="41"/>
      <c r="C1107" s="215" t="s">
        <v>1565</v>
      </c>
      <c r="D1107" s="215" t="s">
        <v>158</v>
      </c>
      <c r="E1107" s="216" t="s">
        <v>1566</v>
      </c>
      <c r="F1107" s="217" t="s">
        <v>1567</v>
      </c>
      <c r="G1107" s="218" t="s">
        <v>218</v>
      </c>
      <c r="H1107" s="219">
        <v>31.712</v>
      </c>
      <c r="I1107" s="220"/>
      <c r="J1107" s="221">
        <f>ROUND(I1107*H1107,2)</f>
        <v>0</v>
      </c>
      <c r="K1107" s="217" t="s">
        <v>162</v>
      </c>
      <c r="L1107" s="46"/>
      <c r="M1107" s="222" t="s">
        <v>28</v>
      </c>
      <c r="N1107" s="223" t="s">
        <v>45</v>
      </c>
      <c r="O1107" s="86"/>
      <c r="P1107" s="224">
        <f>O1107*H1107</f>
        <v>0</v>
      </c>
      <c r="Q1107" s="224">
        <v>0</v>
      </c>
      <c r="R1107" s="224">
        <f>Q1107*H1107</f>
        <v>0</v>
      </c>
      <c r="S1107" s="224">
        <v>0</v>
      </c>
      <c r="T1107" s="225">
        <f>S1107*H1107</f>
        <v>0</v>
      </c>
      <c r="U1107" s="40"/>
      <c r="V1107" s="40"/>
      <c r="W1107" s="40"/>
      <c r="X1107" s="40"/>
      <c r="Y1107" s="40"/>
      <c r="Z1107" s="40"/>
      <c r="AA1107" s="40"/>
      <c r="AB1107" s="40"/>
      <c r="AC1107" s="40"/>
      <c r="AD1107" s="40"/>
      <c r="AE1107" s="40"/>
      <c r="AR1107" s="226" t="s">
        <v>1391</v>
      </c>
      <c r="AT1107" s="226" t="s">
        <v>158</v>
      </c>
      <c r="AU1107" s="226" t="s">
        <v>83</v>
      </c>
      <c r="AY1107" s="19" t="s">
        <v>156</v>
      </c>
      <c r="BE1107" s="227">
        <f>IF(N1107="základní",J1107,0)</f>
        <v>0</v>
      </c>
      <c r="BF1107" s="227">
        <f>IF(N1107="snížená",J1107,0)</f>
        <v>0</v>
      </c>
      <c r="BG1107" s="227">
        <f>IF(N1107="zákl. přenesená",J1107,0)</f>
        <v>0</v>
      </c>
      <c r="BH1107" s="227">
        <f>IF(N1107="sníž. přenesená",J1107,0)</f>
        <v>0</v>
      </c>
      <c r="BI1107" s="227">
        <f>IF(N1107="nulová",J1107,0)</f>
        <v>0</v>
      </c>
      <c r="BJ1107" s="19" t="s">
        <v>81</v>
      </c>
      <c r="BK1107" s="227">
        <f>ROUND(I1107*H1107,2)</f>
        <v>0</v>
      </c>
      <c r="BL1107" s="19" t="s">
        <v>1391</v>
      </c>
      <c r="BM1107" s="226" t="s">
        <v>1568</v>
      </c>
    </row>
    <row r="1108" s="2" customFormat="1">
      <c r="A1108" s="40"/>
      <c r="B1108" s="41"/>
      <c r="C1108" s="42"/>
      <c r="D1108" s="228" t="s">
        <v>165</v>
      </c>
      <c r="E1108" s="42"/>
      <c r="F1108" s="229" t="s">
        <v>1567</v>
      </c>
      <c r="G1108" s="42"/>
      <c r="H1108" s="42"/>
      <c r="I1108" s="230"/>
      <c r="J1108" s="42"/>
      <c r="K1108" s="42"/>
      <c r="L1108" s="46"/>
      <c r="M1108" s="231"/>
      <c r="N1108" s="232"/>
      <c r="O1108" s="86"/>
      <c r="P1108" s="86"/>
      <c r="Q1108" s="86"/>
      <c r="R1108" s="86"/>
      <c r="S1108" s="86"/>
      <c r="T1108" s="87"/>
      <c r="U1108" s="40"/>
      <c r="V1108" s="40"/>
      <c r="W1108" s="40"/>
      <c r="X1108" s="40"/>
      <c r="Y1108" s="40"/>
      <c r="Z1108" s="40"/>
      <c r="AA1108" s="40"/>
      <c r="AB1108" s="40"/>
      <c r="AC1108" s="40"/>
      <c r="AD1108" s="40"/>
      <c r="AE1108" s="40"/>
      <c r="AT1108" s="19" t="s">
        <v>165</v>
      </c>
      <c r="AU1108" s="19" t="s">
        <v>83</v>
      </c>
    </row>
    <row r="1109" s="12" customFormat="1" ht="22.8" customHeight="1">
      <c r="A1109" s="12"/>
      <c r="B1109" s="199"/>
      <c r="C1109" s="200"/>
      <c r="D1109" s="201" t="s">
        <v>73</v>
      </c>
      <c r="E1109" s="213" t="s">
        <v>1569</v>
      </c>
      <c r="F1109" s="213" t="s">
        <v>1570</v>
      </c>
      <c r="G1109" s="200"/>
      <c r="H1109" s="200"/>
      <c r="I1109" s="203"/>
      <c r="J1109" s="214">
        <f>BK1109</f>
        <v>0</v>
      </c>
      <c r="K1109" s="200"/>
      <c r="L1109" s="205"/>
      <c r="M1109" s="206"/>
      <c r="N1109" s="207"/>
      <c r="O1109" s="207"/>
      <c r="P1109" s="208">
        <f>SUM(P1110:P1202)</f>
        <v>0</v>
      </c>
      <c r="Q1109" s="207"/>
      <c r="R1109" s="208">
        <f>SUM(R1110:R1202)</f>
        <v>91.914808579999999</v>
      </c>
      <c r="S1109" s="207"/>
      <c r="T1109" s="209">
        <f>SUM(T1110:T1202)</f>
        <v>48.662949999999995</v>
      </c>
      <c r="U1109" s="12"/>
      <c r="V1109" s="12"/>
      <c r="W1109" s="12"/>
      <c r="X1109" s="12"/>
      <c r="Y1109" s="12"/>
      <c r="Z1109" s="12"/>
      <c r="AA1109" s="12"/>
      <c r="AB1109" s="12"/>
      <c r="AC1109" s="12"/>
      <c r="AD1109" s="12"/>
      <c r="AE1109" s="12"/>
      <c r="AR1109" s="210" t="s">
        <v>83</v>
      </c>
      <c r="AT1109" s="211" t="s">
        <v>73</v>
      </c>
      <c r="AU1109" s="211" t="s">
        <v>81</v>
      </c>
      <c r="AY1109" s="210" t="s">
        <v>156</v>
      </c>
      <c r="BK1109" s="212">
        <f>SUM(BK1110:BK1202)</f>
        <v>0</v>
      </c>
    </row>
    <row r="1110" s="2" customFormat="1" ht="37.8" customHeight="1">
      <c r="A1110" s="40"/>
      <c r="B1110" s="41"/>
      <c r="C1110" s="215" t="s">
        <v>1571</v>
      </c>
      <c r="D1110" s="215" t="s">
        <v>158</v>
      </c>
      <c r="E1110" s="216" t="s">
        <v>1572</v>
      </c>
      <c r="F1110" s="217" t="s">
        <v>1573</v>
      </c>
      <c r="G1110" s="218" t="s">
        <v>257</v>
      </c>
      <c r="H1110" s="219">
        <v>109</v>
      </c>
      <c r="I1110" s="220"/>
      <c r="J1110" s="221">
        <f>ROUND(I1110*H1110,2)</f>
        <v>0</v>
      </c>
      <c r="K1110" s="217" t="s">
        <v>162</v>
      </c>
      <c r="L1110" s="46"/>
      <c r="M1110" s="222" t="s">
        <v>28</v>
      </c>
      <c r="N1110" s="223" t="s">
        <v>45</v>
      </c>
      <c r="O1110" s="86"/>
      <c r="P1110" s="224">
        <f>O1110*H1110</f>
        <v>0</v>
      </c>
      <c r="Q1110" s="224">
        <v>0</v>
      </c>
      <c r="R1110" s="224">
        <f>Q1110*H1110</f>
        <v>0</v>
      </c>
      <c r="S1110" s="224">
        <v>0</v>
      </c>
      <c r="T1110" s="225">
        <f>S1110*H1110</f>
        <v>0</v>
      </c>
      <c r="U1110" s="40"/>
      <c r="V1110" s="40"/>
      <c r="W1110" s="40"/>
      <c r="X1110" s="40"/>
      <c r="Y1110" s="40"/>
      <c r="Z1110" s="40"/>
      <c r="AA1110" s="40"/>
      <c r="AB1110" s="40"/>
      <c r="AC1110" s="40"/>
      <c r="AD1110" s="40"/>
      <c r="AE1110" s="40"/>
      <c r="AR1110" s="226" t="s">
        <v>1391</v>
      </c>
      <c r="AT1110" s="226" t="s">
        <v>158</v>
      </c>
      <c r="AU1110" s="226" t="s">
        <v>83</v>
      </c>
      <c r="AY1110" s="19" t="s">
        <v>156</v>
      </c>
      <c r="BE1110" s="227">
        <f>IF(N1110="základní",J1110,0)</f>
        <v>0</v>
      </c>
      <c r="BF1110" s="227">
        <f>IF(N1110="snížená",J1110,0)</f>
        <v>0</v>
      </c>
      <c r="BG1110" s="227">
        <f>IF(N1110="zákl. přenesená",J1110,0)</f>
        <v>0</v>
      </c>
      <c r="BH1110" s="227">
        <f>IF(N1110="sníž. přenesená",J1110,0)</f>
        <v>0</v>
      </c>
      <c r="BI1110" s="227">
        <f>IF(N1110="nulová",J1110,0)</f>
        <v>0</v>
      </c>
      <c r="BJ1110" s="19" t="s">
        <v>81</v>
      </c>
      <c r="BK1110" s="227">
        <f>ROUND(I1110*H1110,2)</f>
        <v>0</v>
      </c>
      <c r="BL1110" s="19" t="s">
        <v>1391</v>
      </c>
      <c r="BM1110" s="226" t="s">
        <v>1574</v>
      </c>
    </row>
    <row r="1111" s="2" customFormat="1">
      <c r="A1111" s="40"/>
      <c r="B1111" s="41"/>
      <c r="C1111" s="42"/>
      <c r="D1111" s="228" t="s">
        <v>165</v>
      </c>
      <c r="E1111" s="42"/>
      <c r="F1111" s="229" t="s">
        <v>1573</v>
      </c>
      <c r="G1111" s="42"/>
      <c r="H1111" s="42"/>
      <c r="I1111" s="230"/>
      <c r="J1111" s="42"/>
      <c r="K1111" s="42"/>
      <c r="L1111" s="46"/>
      <c r="M1111" s="231"/>
      <c r="N1111" s="232"/>
      <c r="O1111" s="86"/>
      <c r="P1111" s="86"/>
      <c r="Q1111" s="86"/>
      <c r="R1111" s="86"/>
      <c r="S1111" s="86"/>
      <c r="T1111" s="87"/>
      <c r="U1111" s="40"/>
      <c r="V1111" s="40"/>
      <c r="W1111" s="40"/>
      <c r="X1111" s="40"/>
      <c r="Y1111" s="40"/>
      <c r="Z1111" s="40"/>
      <c r="AA1111" s="40"/>
      <c r="AB1111" s="40"/>
      <c r="AC1111" s="40"/>
      <c r="AD1111" s="40"/>
      <c r="AE1111" s="40"/>
      <c r="AT1111" s="19" t="s">
        <v>165</v>
      </c>
      <c r="AU1111" s="19" t="s">
        <v>83</v>
      </c>
    </row>
    <row r="1112" s="15" customFormat="1">
      <c r="A1112" s="15"/>
      <c r="B1112" s="265"/>
      <c r="C1112" s="266"/>
      <c r="D1112" s="228" t="s">
        <v>170</v>
      </c>
      <c r="E1112" s="267" t="s">
        <v>28</v>
      </c>
      <c r="F1112" s="268" t="s">
        <v>1575</v>
      </c>
      <c r="G1112" s="266"/>
      <c r="H1112" s="267" t="s">
        <v>28</v>
      </c>
      <c r="I1112" s="269"/>
      <c r="J1112" s="266"/>
      <c r="K1112" s="266"/>
      <c r="L1112" s="270"/>
      <c r="M1112" s="271"/>
      <c r="N1112" s="272"/>
      <c r="O1112" s="272"/>
      <c r="P1112" s="272"/>
      <c r="Q1112" s="272"/>
      <c r="R1112" s="272"/>
      <c r="S1112" s="272"/>
      <c r="T1112" s="273"/>
      <c r="U1112" s="15"/>
      <c r="V1112" s="15"/>
      <c r="W1112" s="15"/>
      <c r="X1112" s="15"/>
      <c r="Y1112" s="15"/>
      <c r="Z1112" s="15"/>
      <c r="AA1112" s="15"/>
      <c r="AB1112" s="15"/>
      <c r="AC1112" s="15"/>
      <c r="AD1112" s="15"/>
      <c r="AE1112" s="15"/>
      <c r="AT1112" s="274" t="s">
        <v>170</v>
      </c>
      <c r="AU1112" s="274" t="s">
        <v>83</v>
      </c>
      <c r="AV1112" s="15" t="s">
        <v>81</v>
      </c>
      <c r="AW1112" s="15" t="s">
        <v>35</v>
      </c>
      <c r="AX1112" s="15" t="s">
        <v>74</v>
      </c>
      <c r="AY1112" s="274" t="s">
        <v>156</v>
      </c>
    </row>
    <row r="1113" s="13" customFormat="1">
      <c r="A1113" s="13"/>
      <c r="B1113" s="233"/>
      <c r="C1113" s="234"/>
      <c r="D1113" s="228" t="s">
        <v>170</v>
      </c>
      <c r="E1113" s="235" t="s">
        <v>28</v>
      </c>
      <c r="F1113" s="236" t="s">
        <v>1576</v>
      </c>
      <c r="G1113" s="234"/>
      <c r="H1113" s="237">
        <v>109</v>
      </c>
      <c r="I1113" s="238"/>
      <c r="J1113" s="234"/>
      <c r="K1113" s="234"/>
      <c r="L1113" s="239"/>
      <c r="M1113" s="240"/>
      <c r="N1113" s="241"/>
      <c r="O1113" s="241"/>
      <c r="P1113" s="241"/>
      <c r="Q1113" s="241"/>
      <c r="R1113" s="241"/>
      <c r="S1113" s="241"/>
      <c r="T1113" s="242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43" t="s">
        <v>170</v>
      </c>
      <c r="AU1113" s="243" t="s">
        <v>83</v>
      </c>
      <c r="AV1113" s="13" t="s">
        <v>83</v>
      </c>
      <c r="AW1113" s="13" t="s">
        <v>35</v>
      </c>
      <c r="AX1113" s="13" t="s">
        <v>81</v>
      </c>
      <c r="AY1113" s="243" t="s">
        <v>156</v>
      </c>
    </row>
    <row r="1114" s="2" customFormat="1" ht="37.8" customHeight="1">
      <c r="A1114" s="40"/>
      <c r="B1114" s="41"/>
      <c r="C1114" s="215" t="s">
        <v>1577</v>
      </c>
      <c r="D1114" s="215" t="s">
        <v>158</v>
      </c>
      <c r="E1114" s="216" t="s">
        <v>1578</v>
      </c>
      <c r="F1114" s="217" t="s">
        <v>1579</v>
      </c>
      <c r="G1114" s="218" t="s">
        <v>168</v>
      </c>
      <c r="H1114" s="219">
        <v>19.914000000000001</v>
      </c>
      <c r="I1114" s="220"/>
      <c r="J1114" s="221">
        <f>ROUND(I1114*H1114,2)</f>
        <v>0</v>
      </c>
      <c r="K1114" s="217" t="s">
        <v>162</v>
      </c>
      <c r="L1114" s="46"/>
      <c r="M1114" s="222" t="s">
        <v>28</v>
      </c>
      <c r="N1114" s="223" t="s">
        <v>45</v>
      </c>
      <c r="O1114" s="86"/>
      <c r="P1114" s="224">
        <f>O1114*H1114</f>
        <v>0</v>
      </c>
      <c r="Q1114" s="224">
        <v>0.00189</v>
      </c>
      <c r="R1114" s="224">
        <f>Q1114*H1114</f>
        <v>0.037637460000000005</v>
      </c>
      <c r="S1114" s="224">
        <v>0</v>
      </c>
      <c r="T1114" s="225">
        <f>S1114*H1114</f>
        <v>0</v>
      </c>
      <c r="U1114" s="40"/>
      <c r="V1114" s="40"/>
      <c r="W1114" s="40"/>
      <c r="X1114" s="40"/>
      <c r="Y1114" s="40"/>
      <c r="Z1114" s="40"/>
      <c r="AA1114" s="40"/>
      <c r="AB1114" s="40"/>
      <c r="AC1114" s="40"/>
      <c r="AD1114" s="40"/>
      <c r="AE1114" s="40"/>
      <c r="AR1114" s="226" t="s">
        <v>1391</v>
      </c>
      <c r="AT1114" s="226" t="s">
        <v>158</v>
      </c>
      <c r="AU1114" s="226" t="s">
        <v>83</v>
      </c>
      <c r="AY1114" s="19" t="s">
        <v>156</v>
      </c>
      <c r="BE1114" s="227">
        <f>IF(N1114="základní",J1114,0)</f>
        <v>0</v>
      </c>
      <c r="BF1114" s="227">
        <f>IF(N1114="snížená",J1114,0)</f>
        <v>0</v>
      </c>
      <c r="BG1114" s="227">
        <f>IF(N1114="zákl. přenesená",J1114,0)</f>
        <v>0</v>
      </c>
      <c r="BH1114" s="227">
        <f>IF(N1114="sníž. přenesená",J1114,0)</f>
        <v>0</v>
      </c>
      <c r="BI1114" s="227">
        <f>IF(N1114="nulová",J1114,0)</f>
        <v>0</v>
      </c>
      <c r="BJ1114" s="19" t="s">
        <v>81</v>
      </c>
      <c r="BK1114" s="227">
        <f>ROUND(I1114*H1114,2)</f>
        <v>0</v>
      </c>
      <c r="BL1114" s="19" t="s">
        <v>1391</v>
      </c>
      <c r="BM1114" s="226" t="s">
        <v>1580</v>
      </c>
    </row>
    <row r="1115" s="2" customFormat="1">
      <c r="A1115" s="40"/>
      <c r="B1115" s="41"/>
      <c r="C1115" s="42"/>
      <c r="D1115" s="228" t="s">
        <v>165</v>
      </c>
      <c r="E1115" s="42"/>
      <c r="F1115" s="229" t="s">
        <v>1579</v>
      </c>
      <c r="G1115" s="42"/>
      <c r="H1115" s="42"/>
      <c r="I1115" s="230"/>
      <c r="J1115" s="42"/>
      <c r="K1115" s="42"/>
      <c r="L1115" s="46"/>
      <c r="M1115" s="231"/>
      <c r="N1115" s="232"/>
      <c r="O1115" s="86"/>
      <c r="P1115" s="86"/>
      <c r="Q1115" s="86"/>
      <c r="R1115" s="86"/>
      <c r="S1115" s="86"/>
      <c r="T1115" s="87"/>
      <c r="U1115" s="40"/>
      <c r="V1115" s="40"/>
      <c r="W1115" s="40"/>
      <c r="X1115" s="40"/>
      <c r="Y1115" s="40"/>
      <c r="Z1115" s="40"/>
      <c r="AA1115" s="40"/>
      <c r="AB1115" s="40"/>
      <c r="AC1115" s="40"/>
      <c r="AD1115" s="40"/>
      <c r="AE1115" s="40"/>
      <c r="AT1115" s="19" t="s">
        <v>165</v>
      </c>
      <c r="AU1115" s="19" t="s">
        <v>83</v>
      </c>
    </row>
    <row r="1116" s="13" customFormat="1">
      <c r="A1116" s="13"/>
      <c r="B1116" s="233"/>
      <c r="C1116" s="234"/>
      <c r="D1116" s="228" t="s">
        <v>170</v>
      </c>
      <c r="E1116" s="235" t="s">
        <v>28</v>
      </c>
      <c r="F1116" s="236" t="s">
        <v>1581</v>
      </c>
      <c r="G1116" s="234"/>
      <c r="H1116" s="237">
        <v>19.914000000000001</v>
      </c>
      <c r="I1116" s="238"/>
      <c r="J1116" s="234"/>
      <c r="K1116" s="234"/>
      <c r="L1116" s="239"/>
      <c r="M1116" s="240"/>
      <c r="N1116" s="241"/>
      <c r="O1116" s="241"/>
      <c r="P1116" s="241"/>
      <c r="Q1116" s="241"/>
      <c r="R1116" s="241"/>
      <c r="S1116" s="241"/>
      <c r="T1116" s="242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43" t="s">
        <v>170</v>
      </c>
      <c r="AU1116" s="243" t="s">
        <v>83</v>
      </c>
      <c r="AV1116" s="13" t="s">
        <v>83</v>
      </c>
      <c r="AW1116" s="13" t="s">
        <v>35</v>
      </c>
      <c r="AX1116" s="13" t="s">
        <v>81</v>
      </c>
      <c r="AY1116" s="243" t="s">
        <v>156</v>
      </c>
    </row>
    <row r="1117" s="2" customFormat="1" ht="37.8" customHeight="1">
      <c r="A1117" s="40"/>
      <c r="B1117" s="41"/>
      <c r="C1117" s="215" t="s">
        <v>1582</v>
      </c>
      <c r="D1117" s="215" t="s">
        <v>158</v>
      </c>
      <c r="E1117" s="216" t="s">
        <v>1583</v>
      </c>
      <c r="F1117" s="217" t="s">
        <v>1584</v>
      </c>
      <c r="G1117" s="218" t="s">
        <v>289</v>
      </c>
      <c r="H1117" s="219">
        <v>4.5</v>
      </c>
      <c r="I1117" s="220"/>
      <c r="J1117" s="221">
        <f>ROUND(I1117*H1117,2)</f>
        <v>0</v>
      </c>
      <c r="K1117" s="217" t="s">
        <v>162</v>
      </c>
      <c r="L1117" s="46"/>
      <c r="M1117" s="222" t="s">
        <v>28</v>
      </c>
      <c r="N1117" s="223" t="s">
        <v>45</v>
      </c>
      <c r="O1117" s="86"/>
      <c r="P1117" s="224">
        <f>O1117*H1117</f>
        <v>0</v>
      </c>
      <c r="Q1117" s="224">
        <v>0</v>
      </c>
      <c r="R1117" s="224">
        <f>Q1117*H1117</f>
        <v>0</v>
      </c>
      <c r="S1117" s="224">
        <v>0.29999999999999999</v>
      </c>
      <c r="T1117" s="225">
        <f>S1117*H1117</f>
        <v>1.3499999999999999</v>
      </c>
      <c r="U1117" s="40"/>
      <c r="V1117" s="40"/>
      <c r="W1117" s="40"/>
      <c r="X1117" s="40"/>
      <c r="Y1117" s="40"/>
      <c r="Z1117" s="40"/>
      <c r="AA1117" s="40"/>
      <c r="AB1117" s="40"/>
      <c r="AC1117" s="40"/>
      <c r="AD1117" s="40"/>
      <c r="AE1117" s="40"/>
      <c r="AR1117" s="226" t="s">
        <v>1391</v>
      </c>
      <c r="AT1117" s="226" t="s">
        <v>158</v>
      </c>
      <c r="AU1117" s="226" t="s">
        <v>83</v>
      </c>
      <c r="AY1117" s="19" t="s">
        <v>156</v>
      </c>
      <c r="BE1117" s="227">
        <f>IF(N1117="základní",J1117,0)</f>
        <v>0</v>
      </c>
      <c r="BF1117" s="227">
        <f>IF(N1117="snížená",J1117,0)</f>
        <v>0</v>
      </c>
      <c r="BG1117" s="227">
        <f>IF(N1117="zákl. přenesená",J1117,0)</f>
        <v>0</v>
      </c>
      <c r="BH1117" s="227">
        <f>IF(N1117="sníž. přenesená",J1117,0)</f>
        <v>0</v>
      </c>
      <c r="BI1117" s="227">
        <f>IF(N1117="nulová",J1117,0)</f>
        <v>0</v>
      </c>
      <c r="BJ1117" s="19" t="s">
        <v>81</v>
      </c>
      <c r="BK1117" s="227">
        <f>ROUND(I1117*H1117,2)</f>
        <v>0</v>
      </c>
      <c r="BL1117" s="19" t="s">
        <v>1391</v>
      </c>
      <c r="BM1117" s="226" t="s">
        <v>1585</v>
      </c>
    </row>
    <row r="1118" s="2" customFormat="1">
      <c r="A1118" s="40"/>
      <c r="B1118" s="41"/>
      <c r="C1118" s="42"/>
      <c r="D1118" s="228" t="s">
        <v>165</v>
      </c>
      <c r="E1118" s="42"/>
      <c r="F1118" s="229" t="s">
        <v>1584</v>
      </c>
      <c r="G1118" s="42"/>
      <c r="H1118" s="42"/>
      <c r="I1118" s="230"/>
      <c r="J1118" s="42"/>
      <c r="K1118" s="42"/>
      <c r="L1118" s="46"/>
      <c r="M1118" s="231"/>
      <c r="N1118" s="232"/>
      <c r="O1118" s="86"/>
      <c r="P1118" s="86"/>
      <c r="Q1118" s="86"/>
      <c r="R1118" s="86"/>
      <c r="S1118" s="86"/>
      <c r="T1118" s="87"/>
      <c r="U1118" s="40"/>
      <c r="V1118" s="40"/>
      <c r="W1118" s="40"/>
      <c r="X1118" s="40"/>
      <c r="Y1118" s="40"/>
      <c r="Z1118" s="40"/>
      <c r="AA1118" s="40"/>
      <c r="AB1118" s="40"/>
      <c r="AC1118" s="40"/>
      <c r="AD1118" s="40"/>
      <c r="AE1118" s="40"/>
      <c r="AT1118" s="19" t="s">
        <v>165</v>
      </c>
      <c r="AU1118" s="19" t="s">
        <v>83</v>
      </c>
    </row>
    <row r="1119" s="13" customFormat="1">
      <c r="A1119" s="13"/>
      <c r="B1119" s="233"/>
      <c r="C1119" s="234"/>
      <c r="D1119" s="228" t="s">
        <v>170</v>
      </c>
      <c r="E1119" s="235" t="s">
        <v>28</v>
      </c>
      <c r="F1119" s="236" t="s">
        <v>1586</v>
      </c>
      <c r="G1119" s="234"/>
      <c r="H1119" s="237">
        <v>4.5</v>
      </c>
      <c r="I1119" s="238"/>
      <c r="J1119" s="234"/>
      <c r="K1119" s="234"/>
      <c r="L1119" s="239"/>
      <c r="M1119" s="240"/>
      <c r="N1119" s="241"/>
      <c r="O1119" s="241"/>
      <c r="P1119" s="241"/>
      <c r="Q1119" s="241"/>
      <c r="R1119" s="241"/>
      <c r="S1119" s="241"/>
      <c r="T1119" s="242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43" t="s">
        <v>170</v>
      </c>
      <c r="AU1119" s="243" t="s">
        <v>83</v>
      </c>
      <c r="AV1119" s="13" t="s">
        <v>83</v>
      </c>
      <c r="AW1119" s="13" t="s">
        <v>35</v>
      </c>
      <c r="AX1119" s="13" t="s">
        <v>81</v>
      </c>
      <c r="AY1119" s="243" t="s">
        <v>156</v>
      </c>
    </row>
    <row r="1120" s="2" customFormat="1" ht="37.8" customHeight="1">
      <c r="A1120" s="40"/>
      <c r="B1120" s="41"/>
      <c r="C1120" s="215" t="s">
        <v>1587</v>
      </c>
      <c r="D1120" s="215" t="s">
        <v>158</v>
      </c>
      <c r="E1120" s="216" t="s">
        <v>1588</v>
      </c>
      <c r="F1120" s="217" t="s">
        <v>1589</v>
      </c>
      <c r="G1120" s="218" t="s">
        <v>289</v>
      </c>
      <c r="H1120" s="219">
        <v>659.45000000000005</v>
      </c>
      <c r="I1120" s="220"/>
      <c r="J1120" s="221">
        <f>ROUND(I1120*H1120,2)</f>
        <v>0</v>
      </c>
      <c r="K1120" s="217" t="s">
        <v>162</v>
      </c>
      <c r="L1120" s="46"/>
      <c r="M1120" s="222" t="s">
        <v>28</v>
      </c>
      <c r="N1120" s="223" t="s">
        <v>45</v>
      </c>
      <c r="O1120" s="86"/>
      <c r="P1120" s="224">
        <f>O1120*H1120</f>
        <v>0</v>
      </c>
      <c r="Q1120" s="224">
        <v>0</v>
      </c>
      <c r="R1120" s="224">
        <f>Q1120*H1120</f>
        <v>0</v>
      </c>
      <c r="S1120" s="224">
        <v>0.014</v>
      </c>
      <c r="T1120" s="225">
        <f>S1120*H1120</f>
        <v>9.2323000000000004</v>
      </c>
      <c r="U1120" s="40"/>
      <c r="V1120" s="40"/>
      <c r="W1120" s="40"/>
      <c r="X1120" s="40"/>
      <c r="Y1120" s="40"/>
      <c r="Z1120" s="40"/>
      <c r="AA1120" s="40"/>
      <c r="AB1120" s="40"/>
      <c r="AC1120" s="40"/>
      <c r="AD1120" s="40"/>
      <c r="AE1120" s="40"/>
      <c r="AR1120" s="226" t="s">
        <v>1391</v>
      </c>
      <c r="AT1120" s="226" t="s">
        <v>158</v>
      </c>
      <c r="AU1120" s="226" t="s">
        <v>83</v>
      </c>
      <c r="AY1120" s="19" t="s">
        <v>156</v>
      </c>
      <c r="BE1120" s="227">
        <f>IF(N1120="základní",J1120,0)</f>
        <v>0</v>
      </c>
      <c r="BF1120" s="227">
        <f>IF(N1120="snížená",J1120,0)</f>
        <v>0</v>
      </c>
      <c r="BG1120" s="227">
        <f>IF(N1120="zákl. přenesená",J1120,0)</f>
        <v>0</v>
      </c>
      <c r="BH1120" s="227">
        <f>IF(N1120="sníž. přenesená",J1120,0)</f>
        <v>0</v>
      </c>
      <c r="BI1120" s="227">
        <f>IF(N1120="nulová",J1120,0)</f>
        <v>0</v>
      </c>
      <c r="BJ1120" s="19" t="s">
        <v>81</v>
      </c>
      <c r="BK1120" s="227">
        <f>ROUND(I1120*H1120,2)</f>
        <v>0</v>
      </c>
      <c r="BL1120" s="19" t="s">
        <v>1391</v>
      </c>
      <c r="BM1120" s="226" t="s">
        <v>1590</v>
      </c>
    </row>
    <row r="1121" s="2" customFormat="1">
      <c r="A1121" s="40"/>
      <c r="B1121" s="41"/>
      <c r="C1121" s="42"/>
      <c r="D1121" s="228" t="s">
        <v>165</v>
      </c>
      <c r="E1121" s="42"/>
      <c r="F1121" s="229" t="s">
        <v>1589</v>
      </c>
      <c r="G1121" s="42"/>
      <c r="H1121" s="42"/>
      <c r="I1121" s="230"/>
      <c r="J1121" s="42"/>
      <c r="K1121" s="42"/>
      <c r="L1121" s="46"/>
      <c r="M1121" s="231"/>
      <c r="N1121" s="232"/>
      <c r="O1121" s="86"/>
      <c r="P1121" s="86"/>
      <c r="Q1121" s="86"/>
      <c r="R1121" s="86"/>
      <c r="S1121" s="86"/>
      <c r="T1121" s="87"/>
      <c r="U1121" s="40"/>
      <c r="V1121" s="40"/>
      <c r="W1121" s="40"/>
      <c r="X1121" s="40"/>
      <c r="Y1121" s="40"/>
      <c r="Z1121" s="40"/>
      <c r="AA1121" s="40"/>
      <c r="AB1121" s="40"/>
      <c r="AC1121" s="40"/>
      <c r="AD1121" s="40"/>
      <c r="AE1121" s="40"/>
      <c r="AT1121" s="19" t="s">
        <v>165</v>
      </c>
      <c r="AU1121" s="19" t="s">
        <v>83</v>
      </c>
    </row>
    <row r="1122" s="13" customFormat="1">
      <c r="A1122" s="13"/>
      <c r="B1122" s="233"/>
      <c r="C1122" s="234"/>
      <c r="D1122" s="228" t="s">
        <v>170</v>
      </c>
      <c r="E1122" s="235" t="s">
        <v>28</v>
      </c>
      <c r="F1122" s="236" t="s">
        <v>1591</v>
      </c>
      <c r="G1122" s="234"/>
      <c r="H1122" s="237">
        <v>659.45000000000005</v>
      </c>
      <c r="I1122" s="238"/>
      <c r="J1122" s="234"/>
      <c r="K1122" s="234"/>
      <c r="L1122" s="239"/>
      <c r="M1122" s="240"/>
      <c r="N1122" s="241"/>
      <c r="O1122" s="241"/>
      <c r="P1122" s="241"/>
      <c r="Q1122" s="241"/>
      <c r="R1122" s="241"/>
      <c r="S1122" s="241"/>
      <c r="T1122" s="242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3" t="s">
        <v>170</v>
      </c>
      <c r="AU1122" s="243" t="s">
        <v>83</v>
      </c>
      <c r="AV1122" s="13" t="s">
        <v>83</v>
      </c>
      <c r="AW1122" s="13" t="s">
        <v>35</v>
      </c>
      <c r="AX1122" s="13" t="s">
        <v>81</v>
      </c>
      <c r="AY1122" s="243" t="s">
        <v>156</v>
      </c>
    </row>
    <row r="1123" s="2" customFormat="1" ht="37.8" customHeight="1">
      <c r="A1123" s="40"/>
      <c r="B1123" s="41"/>
      <c r="C1123" s="215" t="s">
        <v>1592</v>
      </c>
      <c r="D1123" s="215" t="s">
        <v>158</v>
      </c>
      <c r="E1123" s="216" t="s">
        <v>1593</v>
      </c>
      <c r="F1123" s="217" t="s">
        <v>1594</v>
      </c>
      <c r="G1123" s="218" t="s">
        <v>289</v>
      </c>
      <c r="H1123" s="219">
        <v>12</v>
      </c>
      <c r="I1123" s="220"/>
      <c r="J1123" s="221">
        <f>ROUND(I1123*H1123,2)</f>
        <v>0</v>
      </c>
      <c r="K1123" s="217" t="s">
        <v>162</v>
      </c>
      <c r="L1123" s="46"/>
      <c r="M1123" s="222" t="s">
        <v>28</v>
      </c>
      <c r="N1123" s="223" t="s">
        <v>45</v>
      </c>
      <c r="O1123" s="86"/>
      <c r="P1123" s="224">
        <f>O1123*H1123</f>
        <v>0</v>
      </c>
      <c r="Q1123" s="224">
        <v>0</v>
      </c>
      <c r="R1123" s="224">
        <f>Q1123*H1123</f>
        <v>0</v>
      </c>
      <c r="S1123" s="224">
        <v>0.01584</v>
      </c>
      <c r="T1123" s="225">
        <f>S1123*H1123</f>
        <v>0.19008</v>
      </c>
      <c r="U1123" s="40"/>
      <c r="V1123" s="40"/>
      <c r="W1123" s="40"/>
      <c r="X1123" s="40"/>
      <c r="Y1123" s="40"/>
      <c r="Z1123" s="40"/>
      <c r="AA1123" s="40"/>
      <c r="AB1123" s="40"/>
      <c r="AC1123" s="40"/>
      <c r="AD1123" s="40"/>
      <c r="AE1123" s="40"/>
      <c r="AR1123" s="226" t="s">
        <v>1391</v>
      </c>
      <c r="AT1123" s="226" t="s">
        <v>158</v>
      </c>
      <c r="AU1123" s="226" t="s">
        <v>83</v>
      </c>
      <c r="AY1123" s="19" t="s">
        <v>156</v>
      </c>
      <c r="BE1123" s="227">
        <f>IF(N1123="základní",J1123,0)</f>
        <v>0</v>
      </c>
      <c r="BF1123" s="227">
        <f>IF(N1123="snížená",J1123,0)</f>
        <v>0</v>
      </c>
      <c r="BG1123" s="227">
        <f>IF(N1123="zákl. přenesená",J1123,0)</f>
        <v>0</v>
      </c>
      <c r="BH1123" s="227">
        <f>IF(N1123="sníž. přenesená",J1123,0)</f>
        <v>0</v>
      </c>
      <c r="BI1123" s="227">
        <f>IF(N1123="nulová",J1123,0)</f>
        <v>0</v>
      </c>
      <c r="BJ1123" s="19" t="s">
        <v>81</v>
      </c>
      <c r="BK1123" s="227">
        <f>ROUND(I1123*H1123,2)</f>
        <v>0</v>
      </c>
      <c r="BL1123" s="19" t="s">
        <v>1391</v>
      </c>
      <c r="BM1123" s="226" t="s">
        <v>1595</v>
      </c>
    </row>
    <row r="1124" s="2" customFormat="1">
      <c r="A1124" s="40"/>
      <c r="B1124" s="41"/>
      <c r="C1124" s="42"/>
      <c r="D1124" s="228" t="s">
        <v>165</v>
      </c>
      <c r="E1124" s="42"/>
      <c r="F1124" s="229" t="s">
        <v>1594</v>
      </c>
      <c r="G1124" s="42"/>
      <c r="H1124" s="42"/>
      <c r="I1124" s="230"/>
      <c r="J1124" s="42"/>
      <c r="K1124" s="42"/>
      <c r="L1124" s="46"/>
      <c r="M1124" s="231"/>
      <c r="N1124" s="232"/>
      <c r="O1124" s="86"/>
      <c r="P1124" s="86"/>
      <c r="Q1124" s="86"/>
      <c r="R1124" s="86"/>
      <c r="S1124" s="86"/>
      <c r="T1124" s="87"/>
      <c r="U1124" s="40"/>
      <c r="V1124" s="40"/>
      <c r="W1124" s="40"/>
      <c r="X1124" s="40"/>
      <c r="Y1124" s="40"/>
      <c r="Z1124" s="40"/>
      <c r="AA1124" s="40"/>
      <c r="AB1124" s="40"/>
      <c r="AC1124" s="40"/>
      <c r="AD1124" s="40"/>
      <c r="AE1124" s="40"/>
      <c r="AT1124" s="19" t="s">
        <v>165</v>
      </c>
      <c r="AU1124" s="19" t="s">
        <v>83</v>
      </c>
    </row>
    <row r="1125" s="2" customFormat="1" ht="37.8" customHeight="1">
      <c r="A1125" s="40"/>
      <c r="B1125" s="41"/>
      <c r="C1125" s="215" t="s">
        <v>1596</v>
      </c>
      <c r="D1125" s="215" t="s">
        <v>158</v>
      </c>
      <c r="E1125" s="216" t="s">
        <v>1597</v>
      </c>
      <c r="F1125" s="217" t="s">
        <v>1598</v>
      </c>
      <c r="G1125" s="218" t="s">
        <v>289</v>
      </c>
      <c r="H1125" s="219">
        <v>4</v>
      </c>
      <c r="I1125" s="220"/>
      <c r="J1125" s="221">
        <f>ROUND(I1125*H1125,2)</f>
        <v>0</v>
      </c>
      <c r="K1125" s="217" t="s">
        <v>162</v>
      </c>
      <c r="L1125" s="46"/>
      <c r="M1125" s="222" t="s">
        <v>28</v>
      </c>
      <c r="N1125" s="223" t="s">
        <v>45</v>
      </c>
      <c r="O1125" s="86"/>
      <c r="P1125" s="224">
        <f>O1125*H1125</f>
        <v>0</v>
      </c>
      <c r="Q1125" s="224">
        <v>0</v>
      </c>
      <c r="R1125" s="224">
        <f>Q1125*H1125</f>
        <v>0</v>
      </c>
      <c r="S1125" s="224">
        <v>0.024750000000000001</v>
      </c>
      <c r="T1125" s="225">
        <f>S1125*H1125</f>
        <v>0.099000000000000005</v>
      </c>
      <c r="U1125" s="40"/>
      <c r="V1125" s="40"/>
      <c r="W1125" s="40"/>
      <c r="X1125" s="40"/>
      <c r="Y1125" s="40"/>
      <c r="Z1125" s="40"/>
      <c r="AA1125" s="40"/>
      <c r="AB1125" s="40"/>
      <c r="AC1125" s="40"/>
      <c r="AD1125" s="40"/>
      <c r="AE1125" s="40"/>
      <c r="AR1125" s="226" t="s">
        <v>1391</v>
      </c>
      <c r="AT1125" s="226" t="s">
        <v>158</v>
      </c>
      <c r="AU1125" s="226" t="s">
        <v>83</v>
      </c>
      <c r="AY1125" s="19" t="s">
        <v>156</v>
      </c>
      <c r="BE1125" s="227">
        <f>IF(N1125="základní",J1125,0)</f>
        <v>0</v>
      </c>
      <c r="BF1125" s="227">
        <f>IF(N1125="snížená",J1125,0)</f>
        <v>0</v>
      </c>
      <c r="BG1125" s="227">
        <f>IF(N1125="zákl. přenesená",J1125,0)</f>
        <v>0</v>
      </c>
      <c r="BH1125" s="227">
        <f>IF(N1125="sníž. přenesená",J1125,0)</f>
        <v>0</v>
      </c>
      <c r="BI1125" s="227">
        <f>IF(N1125="nulová",J1125,0)</f>
        <v>0</v>
      </c>
      <c r="BJ1125" s="19" t="s">
        <v>81</v>
      </c>
      <c r="BK1125" s="227">
        <f>ROUND(I1125*H1125,2)</f>
        <v>0</v>
      </c>
      <c r="BL1125" s="19" t="s">
        <v>1391</v>
      </c>
      <c r="BM1125" s="226" t="s">
        <v>1599</v>
      </c>
    </row>
    <row r="1126" s="2" customFormat="1">
      <c r="A1126" s="40"/>
      <c r="B1126" s="41"/>
      <c r="C1126" s="42"/>
      <c r="D1126" s="228" t="s">
        <v>165</v>
      </c>
      <c r="E1126" s="42"/>
      <c r="F1126" s="229" t="s">
        <v>1598</v>
      </c>
      <c r="G1126" s="42"/>
      <c r="H1126" s="42"/>
      <c r="I1126" s="230"/>
      <c r="J1126" s="42"/>
      <c r="K1126" s="42"/>
      <c r="L1126" s="46"/>
      <c r="M1126" s="231"/>
      <c r="N1126" s="232"/>
      <c r="O1126" s="86"/>
      <c r="P1126" s="86"/>
      <c r="Q1126" s="86"/>
      <c r="R1126" s="86"/>
      <c r="S1126" s="86"/>
      <c r="T1126" s="87"/>
      <c r="U1126" s="40"/>
      <c r="V1126" s="40"/>
      <c r="W1126" s="40"/>
      <c r="X1126" s="40"/>
      <c r="Y1126" s="40"/>
      <c r="Z1126" s="40"/>
      <c r="AA1126" s="40"/>
      <c r="AB1126" s="40"/>
      <c r="AC1126" s="40"/>
      <c r="AD1126" s="40"/>
      <c r="AE1126" s="40"/>
      <c r="AT1126" s="19" t="s">
        <v>165</v>
      </c>
      <c r="AU1126" s="19" t="s">
        <v>83</v>
      </c>
    </row>
    <row r="1127" s="2" customFormat="1" ht="49.05" customHeight="1">
      <c r="A1127" s="40"/>
      <c r="B1127" s="41"/>
      <c r="C1127" s="215" t="s">
        <v>1600</v>
      </c>
      <c r="D1127" s="215" t="s">
        <v>158</v>
      </c>
      <c r="E1127" s="216" t="s">
        <v>1601</v>
      </c>
      <c r="F1127" s="217" t="s">
        <v>1602</v>
      </c>
      <c r="G1127" s="218" t="s">
        <v>289</v>
      </c>
      <c r="H1127" s="219">
        <v>756.5</v>
      </c>
      <c r="I1127" s="220"/>
      <c r="J1127" s="221">
        <f>ROUND(I1127*H1127,2)</f>
        <v>0</v>
      </c>
      <c r="K1127" s="217" t="s">
        <v>162</v>
      </c>
      <c r="L1127" s="46"/>
      <c r="M1127" s="222" t="s">
        <v>28</v>
      </c>
      <c r="N1127" s="223" t="s">
        <v>45</v>
      </c>
      <c r="O1127" s="86"/>
      <c r="P1127" s="224">
        <f>O1127*H1127</f>
        <v>0</v>
      </c>
      <c r="Q1127" s="224">
        <v>0</v>
      </c>
      <c r="R1127" s="224">
        <f>Q1127*H1127</f>
        <v>0</v>
      </c>
      <c r="S1127" s="224">
        <v>0</v>
      </c>
      <c r="T1127" s="225">
        <f>S1127*H1127</f>
        <v>0</v>
      </c>
      <c r="U1127" s="40"/>
      <c r="V1127" s="40"/>
      <c r="W1127" s="40"/>
      <c r="X1127" s="40"/>
      <c r="Y1127" s="40"/>
      <c r="Z1127" s="40"/>
      <c r="AA1127" s="40"/>
      <c r="AB1127" s="40"/>
      <c r="AC1127" s="40"/>
      <c r="AD1127" s="40"/>
      <c r="AE1127" s="40"/>
      <c r="AR1127" s="226" t="s">
        <v>163</v>
      </c>
      <c r="AT1127" s="226" t="s">
        <v>158</v>
      </c>
      <c r="AU1127" s="226" t="s">
        <v>83</v>
      </c>
      <c r="AY1127" s="19" t="s">
        <v>156</v>
      </c>
      <c r="BE1127" s="227">
        <f>IF(N1127="základní",J1127,0)</f>
        <v>0</v>
      </c>
      <c r="BF1127" s="227">
        <f>IF(N1127="snížená",J1127,0)</f>
        <v>0</v>
      </c>
      <c r="BG1127" s="227">
        <f>IF(N1127="zákl. přenesená",J1127,0)</f>
        <v>0</v>
      </c>
      <c r="BH1127" s="227">
        <f>IF(N1127="sníž. přenesená",J1127,0)</f>
        <v>0</v>
      </c>
      <c r="BI1127" s="227">
        <f>IF(N1127="nulová",J1127,0)</f>
        <v>0</v>
      </c>
      <c r="BJ1127" s="19" t="s">
        <v>81</v>
      </c>
      <c r="BK1127" s="227">
        <f>ROUND(I1127*H1127,2)</f>
        <v>0</v>
      </c>
      <c r="BL1127" s="19" t="s">
        <v>163</v>
      </c>
      <c r="BM1127" s="226" t="s">
        <v>1603</v>
      </c>
    </row>
    <row r="1128" s="2" customFormat="1">
      <c r="A1128" s="40"/>
      <c r="B1128" s="41"/>
      <c r="C1128" s="42"/>
      <c r="D1128" s="228" t="s">
        <v>165</v>
      </c>
      <c r="E1128" s="42"/>
      <c r="F1128" s="229" t="s">
        <v>1602</v>
      </c>
      <c r="G1128" s="42"/>
      <c r="H1128" s="42"/>
      <c r="I1128" s="230"/>
      <c r="J1128" s="42"/>
      <c r="K1128" s="42"/>
      <c r="L1128" s="46"/>
      <c r="M1128" s="231"/>
      <c r="N1128" s="232"/>
      <c r="O1128" s="86"/>
      <c r="P1128" s="86"/>
      <c r="Q1128" s="86"/>
      <c r="R1128" s="86"/>
      <c r="S1128" s="86"/>
      <c r="T1128" s="87"/>
      <c r="U1128" s="40"/>
      <c r="V1128" s="40"/>
      <c r="W1128" s="40"/>
      <c r="X1128" s="40"/>
      <c r="Y1128" s="40"/>
      <c r="Z1128" s="40"/>
      <c r="AA1128" s="40"/>
      <c r="AB1128" s="40"/>
      <c r="AC1128" s="40"/>
      <c r="AD1128" s="40"/>
      <c r="AE1128" s="40"/>
      <c r="AT1128" s="19" t="s">
        <v>165</v>
      </c>
      <c r="AU1128" s="19" t="s">
        <v>83</v>
      </c>
    </row>
    <row r="1129" s="13" customFormat="1">
      <c r="A1129" s="13"/>
      <c r="B1129" s="233"/>
      <c r="C1129" s="234"/>
      <c r="D1129" s="228" t="s">
        <v>170</v>
      </c>
      <c r="E1129" s="235" t="s">
        <v>28</v>
      </c>
      <c r="F1129" s="236" t="s">
        <v>1604</v>
      </c>
      <c r="G1129" s="234"/>
      <c r="H1129" s="237">
        <v>504</v>
      </c>
      <c r="I1129" s="238"/>
      <c r="J1129" s="234"/>
      <c r="K1129" s="234"/>
      <c r="L1129" s="239"/>
      <c r="M1129" s="240"/>
      <c r="N1129" s="241"/>
      <c r="O1129" s="241"/>
      <c r="P1129" s="241"/>
      <c r="Q1129" s="241"/>
      <c r="R1129" s="241"/>
      <c r="S1129" s="241"/>
      <c r="T1129" s="242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43" t="s">
        <v>170</v>
      </c>
      <c r="AU1129" s="243" t="s">
        <v>83</v>
      </c>
      <c r="AV1129" s="13" t="s">
        <v>83</v>
      </c>
      <c r="AW1129" s="13" t="s">
        <v>35</v>
      </c>
      <c r="AX1129" s="13" t="s">
        <v>74</v>
      </c>
      <c r="AY1129" s="243" t="s">
        <v>156</v>
      </c>
    </row>
    <row r="1130" s="13" customFormat="1">
      <c r="A1130" s="13"/>
      <c r="B1130" s="233"/>
      <c r="C1130" s="234"/>
      <c r="D1130" s="228" t="s">
        <v>170</v>
      </c>
      <c r="E1130" s="235" t="s">
        <v>28</v>
      </c>
      <c r="F1130" s="236" t="s">
        <v>1605</v>
      </c>
      <c r="G1130" s="234"/>
      <c r="H1130" s="237">
        <v>146.5</v>
      </c>
      <c r="I1130" s="238"/>
      <c r="J1130" s="234"/>
      <c r="K1130" s="234"/>
      <c r="L1130" s="239"/>
      <c r="M1130" s="240"/>
      <c r="N1130" s="241"/>
      <c r="O1130" s="241"/>
      <c r="P1130" s="241"/>
      <c r="Q1130" s="241"/>
      <c r="R1130" s="241"/>
      <c r="S1130" s="241"/>
      <c r="T1130" s="242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43" t="s">
        <v>170</v>
      </c>
      <c r="AU1130" s="243" t="s">
        <v>83</v>
      </c>
      <c r="AV1130" s="13" t="s">
        <v>83</v>
      </c>
      <c r="AW1130" s="13" t="s">
        <v>35</v>
      </c>
      <c r="AX1130" s="13" t="s">
        <v>74</v>
      </c>
      <c r="AY1130" s="243" t="s">
        <v>156</v>
      </c>
    </row>
    <row r="1131" s="13" customFormat="1">
      <c r="A1131" s="13"/>
      <c r="B1131" s="233"/>
      <c r="C1131" s="234"/>
      <c r="D1131" s="228" t="s">
        <v>170</v>
      </c>
      <c r="E1131" s="235" t="s">
        <v>28</v>
      </c>
      <c r="F1131" s="236" t="s">
        <v>802</v>
      </c>
      <c r="G1131" s="234"/>
      <c r="H1131" s="237">
        <v>106</v>
      </c>
      <c r="I1131" s="238"/>
      <c r="J1131" s="234"/>
      <c r="K1131" s="234"/>
      <c r="L1131" s="239"/>
      <c r="M1131" s="240"/>
      <c r="N1131" s="241"/>
      <c r="O1131" s="241"/>
      <c r="P1131" s="241"/>
      <c r="Q1131" s="241"/>
      <c r="R1131" s="241"/>
      <c r="S1131" s="241"/>
      <c r="T1131" s="242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43" t="s">
        <v>170</v>
      </c>
      <c r="AU1131" s="243" t="s">
        <v>83</v>
      </c>
      <c r="AV1131" s="13" t="s">
        <v>83</v>
      </c>
      <c r="AW1131" s="13" t="s">
        <v>35</v>
      </c>
      <c r="AX1131" s="13" t="s">
        <v>74</v>
      </c>
      <c r="AY1131" s="243" t="s">
        <v>156</v>
      </c>
    </row>
    <row r="1132" s="14" customFormat="1">
      <c r="A1132" s="14"/>
      <c r="B1132" s="244"/>
      <c r="C1132" s="245"/>
      <c r="D1132" s="228" t="s">
        <v>170</v>
      </c>
      <c r="E1132" s="246" t="s">
        <v>28</v>
      </c>
      <c r="F1132" s="247" t="s">
        <v>186</v>
      </c>
      <c r="G1132" s="245"/>
      <c r="H1132" s="248">
        <v>756.5</v>
      </c>
      <c r="I1132" s="249"/>
      <c r="J1132" s="245"/>
      <c r="K1132" s="245"/>
      <c r="L1132" s="250"/>
      <c r="M1132" s="251"/>
      <c r="N1132" s="252"/>
      <c r="O1132" s="252"/>
      <c r="P1132" s="252"/>
      <c r="Q1132" s="252"/>
      <c r="R1132" s="252"/>
      <c r="S1132" s="252"/>
      <c r="T1132" s="253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4" t="s">
        <v>170</v>
      </c>
      <c r="AU1132" s="254" t="s">
        <v>83</v>
      </c>
      <c r="AV1132" s="14" t="s">
        <v>163</v>
      </c>
      <c r="AW1132" s="14" t="s">
        <v>35</v>
      </c>
      <c r="AX1132" s="14" t="s">
        <v>81</v>
      </c>
      <c r="AY1132" s="254" t="s">
        <v>156</v>
      </c>
    </row>
    <row r="1133" s="2" customFormat="1" ht="14.4" customHeight="1">
      <c r="A1133" s="40"/>
      <c r="B1133" s="41"/>
      <c r="C1133" s="255" t="s">
        <v>1606</v>
      </c>
      <c r="D1133" s="255" t="s">
        <v>273</v>
      </c>
      <c r="E1133" s="256" t="s">
        <v>1607</v>
      </c>
      <c r="F1133" s="257" t="s">
        <v>1608</v>
      </c>
      <c r="G1133" s="258" t="s">
        <v>168</v>
      </c>
      <c r="H1133" s="259">
        <v>16.228999999999999</v>
      </c>
      <c r="I1133" s="260"/>
      <c r="J1133" s="261">
        <f>ROUND(I1133*H1133,2)</f>
        <v>0</v>
      </c>
      <c r="K1133" s="257" t="s">
        <v>162</v>
      </c>
      <c r="L1133" s="262"/>
      <c r="M1133" s="263" t="s">
        <v>28</v>
      </c>
      <c r="N1133" s="264" t="s">
        <v>45</v>
      </c>
      <c r="O1133" s="86"/>
      <c r="P1133" s="224">
        <f>O1133*H1133</f>
        <v>0</v>
      </c>
      <c r="Q1133" s="224">
        <v>0.55000000000000004</v>
      </c>
      <c r="R1133" s="224">
        <f>Q1133*H1133</f>
        <v>8.9259500000000003</v>
      </c>
      <c r="S1133" s="224">
        <v>0</v>
      </c>
      <c r="T1133" s="225">
        <f>S1133*H1133</f>
        <v>0</v>
      </c>
      <c r="U1133" s="40"/>
      <c r="V1133" s="40"/>
      <c r="W1133" s="40"/>
      <c r="X1133" s="40"/>
      <c r="Y1133" s="40"/>
      <c r="Z1133" s="40"/>
      <c r="AA1133" s="40"/>
      <c r="AB1133" s="40"/>
      <c r="AC1133" s="40"/>
      <c r="AD1133" s="40"/>
      <c r="AE1133" s="40"/>
      <c r="AR1133" s="226" t="s">
        <v>196</v>
      </c>
      <c r="AT1133" s="226" t="s">
        <v>273</v>
      </c>
      <c r="AU1133" s="226" t="s">
        <v>83</v>
      </c>
      <c r="AY1133" s="19" t="s">
        <v>156</v>
      </c>
      <c r="BE1133" s="227">
        <f>IF(N1133="základní",J1133,0)</f>
        <v>0</v>
      </c>
      <c r="BF1133" s="227">
        <f>IF(N1133="snížená",J1133,0)</f>
        <v>0</v>
      </c>
      <c r="BG1133" s="227">
        <f>IF(N1133="zákl. přenesená",J1133,0)</f>
        <v>0</v>
      </c>
      <c r="BH1133" s="227">
        <f>IF(N1133="sníž. přenesená",J1133,0)</f>
        <v>0</v>
      </c>
      <c r="BI1133" s="227">
        <f>IF(N1133="nulová",J1133,0)</f>
        <v>0</v>
      </c>
      <c r="BJ1133" s="19" t="s">
        <v>81</v>
      </c>
      <c r="BK1133" s="227">
        <f>ROUND(I1133*H1133,2)</f>
        <v>0</v>
      </c>
      <c r="BL1133" s="19" t="s">
        <v>163</v>
      </c>
      <c r="BM1133" s="226" t="s">
        <v>1609</v>
      </c>
    </row>
    <row r="1134" s="2" customFormat="1">
      <c r="A1134" s="40"/>
      <c r="B1134" s="41"/>
      <c r="C1134" s="42"/>
      <c r="D1134" s="228" t="s">
        <v>165</v>
      </c>
      <c r="E1134" s="42"/>
      <c r="F1134" s="229" t="s">
        <v>1608</v>
      </c>
      <c r="G1134" s="42"/>
      <c r="H1134" s="42"/>
      <c r="I1134" s="230"/>
      <c r="J1134" s="42"/>
      <c r="K1134" s="42"/>
      <c r="L1134" s="46"/>
      <c r="M1134" s="231"/>
      <c r="N1134" s="232"/>
      <c r="O1134" s="86"/>
      <c r="P1134" s="86"/>
      <c r="Q1134" s="86"/>
      <c r="R1134" s="86"/>
      <c r="S1134" s="86"/>
      <c r="T1134" s="87"/>
      <c r="U1134" s="40"/>
      <c r="V1134" s="40"/>
      <c r="W1134" s="40"/>
      <c r="X1134" s="40"/>
      <c r="Y1134" s="40"/>
      <c r="Z1134" s="40"/>
      <c r="AA1134" s="40"/>
      <c r="AB1134" s="40"/>
      <c r="AC1134" s="40"/>
      <c r="AD1134" s="40"/>
      <c r="AE1134" s="40"/>
      <c r="AT1134" s="19" t="s">
        <v>165</v>
      </c>
      <c r="AU1134" s="19" t="s">
        <v>83</v>
      </c>
    </row>
    <row r="1135" s="13" customFormat="1">
      <c r="A1135" s="13"/>
      <c r="B1135" s="233"/>
      <c r="C1135" s="234"/>
      <c r="D1135" s="228" t="s">
        <v>170</v>
      </c>
      <c r="E1135" s="235" t="s">
        <v>28</v>
      </c>
      <c r="F1135" s="236" t="s">
        <v>1610</v>
      </c>
      <c r="G1135" s="234"/>
      <c r="H1135" s="237">
        <v>11.310000000000001</v>
      </c>
      <c r="I1135" s="238"/>
      <c r="J1135" s="234"/>
      <c r="K1135" s="234"/>
      <c r="L1135" s="239"/>
      <c r="M1135" s="240"/>
      <c r="N1135" s="241"/>
      <c r="O1135" s="241"/>
      <c r="P1135" s="241"/>
      <c r="Q1135" s="241"/>
      <c r="R1135" s="241"/>
      <c r="S1135" s="241"/>
      <c r="T1135" s="242"/>
      <c r="U1135" s="13"/>
      <c r="V1135" s="13"/>
      <c r="W1135" s="13"/>
      <c r="X1135" s="13"/>
      <c r="Y1135" s="13"/>
      <c r="Z1135" s="13"/>
      <c r="AA1135" s="13"/>
      <c r="AB1135" s="13"/>
      <c r="AC1135" s="13"/>
      <c r="AD1135" s="13"/>
      <c r="AE1135" s="13"/>
      <c r="AT1135" s="243" t="s">
        <v>170</v>
      </c>
      <c r="AU1135" s="243" t="s">
        <v>83</v>
      </c>
      <c r="AV1135" s="13" t="s">
        <v>83</v>
      </c>
      <c r="AW1135" s="13" t="s">
        <v>35</v>
      </c>
      <c r="AX1135" s="13" t="s">
        <v>74</v>
      </c>
      <c r="AY1135" s="243" t="s">
        <v>156</v>
      </c>
    </row>
    <row r="1136" s="13" customFormat="1">
      <c r="A1136" s="13"/>
      <c r="B1136" s="233"/>
      <c r="C1136" s="234"/>
      <c r="D1136" s="228" t="s">
        <v>170</v>
      </c>
      <c r="E1136" s="235" t="s">
        <v>28</v>
      </c>
      <c r="F1136" s="236" t="s">
        <v>1611</v>
      </c>
      <c r="G1136" s="234"/>
      <c r="H1136" s="237">
        <v>3.2869999999999999</v>
      </c>
      <c r="I1136" s="238"/>
      <c r="J1136" s="234"/>
      <c r="K1136" s="234"/>
      <c r="L1136" s="239"/>
      <c r="M1136" s="240"/>
      <c r="N1136" s="241"/>
      <c r="O1136" s="241"/>
      <c r="P1136" s="241"/>
      <c r="Q1136" s="241"/>
      <c r="R1136" s="241"/>
      <c r="S1136" s="241"/>
      <c r="T1136" s="242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43" t="s">
        <v>170</v>
      </c>
      <c r="AU1136" s="243" t="s">
        <v>83</v>
      </c>
      <c r="AV1136" s="13" t="s">
        <v>83</v>
      </c>
      <c r="AW1136" s="13" t="s">
        <v>35</v>
      </c>
      <c r="AX1136" s="13" t="s">
        <v>74</v>
      </c>
      <c r="AY1136" s="243" t="s">
        <v>156</v>
      </c>
    </row>
    <row r="1137" s="13" customFormat="1">
      <c r="A1137" s="13"/>
      <c r="B1137" s="233"/>
      <c r="C1137" s="234"/>
      <c r="D1137" s="228" t="s">
        <v>170</v>
      </c>
      <c r="E1137" s="235" t="s">
        <v>28</v>
      </c>
      <c r="F1137" s="236" t="s">
        <v>1612</v>
      </c>
      <c r="G1137" s="234"/>
      <c r="H1137" s="237">
        <v>1.6319999999999999</v>
      </c>
      <c r="I1137" s="238"/>
      <c r="J1137" s="234"/>
      <c r="K1137" s="234"/>
      <c r="L1137" s="239"/>
      <c r="M1137" s="240"/>
      <c r="N1137" s="241"/>
      <c r="O1137" s="241"/>
      <c r="P1137" s="241"/>
      <c r="Q1137" s="241"/>
      <c r="R1137" s="241"/>
      <c r="S1137" s="241"/>
      <c r="T1137" s="242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43" t="s">
        <v>170</v>
      </c>
      <c r="AU1137" s="243" t="s">
        <v>83</v>
      </c>
      <c r="AV1137" s="13" t="s">
        <v>83</v>
      </c>
      <c r="AW1137" s="13" t="s">
        <v>35</v>
      </c>
      <c r="AX1137" s="13" t="s">
        <v>74</v>
      </c>
      <c r="AY1137" s="243" t="s">
        <v>156</v>
      </c>
    </row>
    <row r="1138" s="14" customFormat="1">
      <c r="A1138" s="14"/>
      <c r="B1138" s="244"/>
      <c r="C1138" s="245"/>
      <c r="D1138" s="228" t="s">
        <v>170</v>
      </c>
      <c r="E1138" s="246" t="s">
        <v>28</v>
      </c>
      <c r="F1138" s="247" t="s">
        <v>186</v>
      </c>
      <c r="G1138" s="245"/>
      <c r="H1138" s="248">
        <v>16.229000000000003</v>
      </c>
      <c r="I1138" s="249"/>
      <c r="J1138" s="245"/>
      <c r="K1138" s="245"/>
      <c r="L1138" s="250"/>
      <c r="M1138" s="251"/>
      <c r="N1138" s="252"/>
      <c r="O1138" s="252"/>
      <c r="P1138" s="252"/>
      <c r="Q1138" s="252"/>
      <c r="R1138" s="252"/>
      <c r="S1138" s="252"/>
      <c r="T1138" s="253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54" t="s">
        <v>170</v>
      </c>
      <c r="AU1138" s="254" t="s">
        <v>83</v>
      </c>
      <c r="AV1138" s="14" t="s">
        <v>163</v>
      </c>
      <c r="AW1138" s="14" t="s">
        <v>35</v>
      </c>
      <c r="AX1138" s="14" t="s">
        <v>81</v>
      </c>
      <c r="AY1138" s="254" t="s">
        <v>156</v>
      </c>
    </row>
    <row r="1139" s="2" customFormat="1" ht="37.8" customHeight="1">
      <c r="A1139" s="40"/>
      <c r="B1139" s="41"/>
      <c r="C1139" s="215" t="s">
        <v>1613</v>
      </c>
      <c r="D1139" s="215" t="s">
        <v>158</v>
      </c>
      <c r="E1139" s="216" t="s">
        <v>1614</v>
      </c>
      <c r="F1139" s="217" t="s">
        <v>1615</v>
      </c>
      <c r="G1139" s="218" t="s">
        <v>289</v>
      </c>
      <c r="H1139" s="219">
        <v>12</v>
      </c>
      <c r="I1139" s="220"/>
      <c r="J1139" s="221">
        <f>ROUND(I1139*H1139,2)</f>
        <v>0</v>
      </c>
      <c r="K1139" s="217" t="s">
        <v>162</v>
      </c>
      <c r="L1139" s="46"/>
      <c r="M1139" s="222" t="s">
        <v>28</v>
      </c>
      <c r="N1139" s="223" t="s">
        <v>45</v>
      </c>
      <c r="O1139" s="86"/>
      <c r="P1139" s="224">
        <f>O1139*H1139</f>
        <v>0</v>
      </c>
      <c r="Q1139" s="224">
        <v>0.0073200000000000001</v>
      </c>
      <c r="R1139" s="224">
        <f>Q1139*H1139</f>
        <v>0.087840000000000001</v>
      </c>
      <c r="S1139" s="224">
        <v>0</v>
      </c>
      <c r="T1139" s="225">
        <f>S1139*H1139</f>
        <v>0</v>
      </c>
      <c r="U1139" s="40"/>
      <c r="V1139" s="40"/>
      <c r="W1139" s="40"/>
      <c r="X1139" s="40"/>
      <c r="Y1139" s="40"/>
      <c r="Z1139" s="40"/>
      <c r="AA1139" s="40"/>
      <c r="AB1139" s="40"/>
      <c r="AC1139" s="40"/>
      <c r="AD1139" s="40"/>
      <c r="AE1139" s="40"/>
      <c r="AR1139" s="226" t="s">
        <v>1391</v>
      </c>
      <c r="AT1139" s="226" t="s">
        <v>158</v>
      </c>
      <c r="AU1139" s="226" t="s">
        <v>83</v>
      </c>
      <c r="AY1139" s="19" t="s">
        <v>156</v>
      </c>
      <c r="BE1139" s="227">
        <f>IF(N1139="základní",J1139,0)</f>
        <v>0</v>
      </c>
      <c r="BF1139" s="227">
        <f>IF(N1139="snížená",J1139,0)</f>
        <v>0</v>
      </c>
      <c r="BG1139" s="227">
        <f>IF(N1139="zákl. přenesená",J1139,0)</f>
        <v>0</v>
      </c>
      <c r="BH1139" s="227">
        <f>IF(N1139="sníž. přenesená",J1139,0)</f>
        <v>0</v>
      </c>
      <c r="BI1139" s="227">
        <f>IF(N1139="nulová",J1139,0)</f>
        <v>0</v>
      </c>
      <c r="BJ1139" s="19" t="s">
        <v>81</v>
      </c>
      <c r="BK1139" s="227">
        <f>ROUND(I1139*H1139,2)</f>
        <v>0</v>
      </c>
      <c r="BL1139" s="19" t="s">
        <v>1391</v>
      </c>
      <c r="BM1139" s="226" t="s">
        <v>1616</v>
      </c>
    </row>
    <row r="1140" s="2" customFormat="1">
      <c r="A1140" s="40"/>
      <c r="B1140" s="41"/>
      <c r="C1140" s="42"/>
      <c r="D1140" s="228" t="s">
        <v>165</v>
      </c>
      <c r="E1140" s="42"/>
      <c r="F1140" s="229" t="s">
        <v>1615</v>
      </c>
      <c r="G1140" s="42"/>
      <c r="H1140" s="42"/>
      <c r="I1140" s="230"/>
      <c r="J1140" s="42"/>
      <c r="K1140" s="42"/>
      <c r="L1140" s="46"/>
      <c r="M1140" s="231"/>
      <c r="N1140" s="232"/>
      <c r="O1140" s="86"/>
      <c r="P1140" s="86"/>
      <c r="Q1140" s="86"/>
      <c r="R1140" s="86"/>
      <c r="S1140" s="86"/>
      <c r="T1140" s="87"/>
      <c r="U1140" s="40"/>
      <c r="V1140" s="40"/>
      <c r="W1140" s="40"/>
      <c r="X1140" s="40"/>
      <c r="Y1140" s="40"/>
      <c r="Z1140" s="40"/>
      <c r="AA1140" s="40"/>
      <c r="AB1140" s="40"/>
      <c r="AC1140" s="40"/>
      <c r="AD1140" s="40"/>
      <c r="AE1140" s="40"/>
      <c r="AT1140" s="19" t="s">
        <v>165</v>
      </c>
      <c r="AU1140" s="19" t="s">
        <v>83</v>
      </c>
    </row>
    <row r="1141" s="13" customFormat="1">
      <c r="A1141" s="13"/>
      <c r="B1141" s="233"/>
      <c r="C1141" s="234"/>
      <c r="D1141" s="228" t="s">
        <v>170</v>
      </c>
      <c r="E1141" s="235" t="s">
        <v>28</v>
      </c>
      <c r="F1141" s="236" t="s">
        <v>1617</v>
      </c>
      <c r="G1141" s="234"/>
      <c r="H1141" s="237">
        <v>12</v>
      </c>
      <c r="I1141" s="238"/>
      <c r="J1141" s="234"/>
      <c r="K1141" s="234"/>
      <c r="L1141" s="239"/>
      <c r="M1141" s="240"/>
      <c r="N1141" s="241"/>
      <c r="O1141" s="241"/>
      <c r="P1141" s="241"/>
      <c r="Q1141" s="241"/>
      <c r="R1141" s="241"/>
      <c r="S1141" s="241"/>
      <c r="T1141" s="242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43" t="s">
        <v>170</v>
      </c>
      <c r="AU1141" s="243" t="s">
        <v>83</v>
      </c>
      <c r="AV1141" s="13" t="s">
        <v>83</v>
      </c>
      <c r="AW1141" s="13" t="s">
        <v>35</v>
      </c>
      <c r="AX1141" s="13" t="s">
        <v>81</v>
      </c>
      <c r="AY1141" s="243" t="s">
        <v>156</v>
      </c>
    </row>
    <row r="1142" s="2" customFormat="1" ht="37.8" customHeight="1">
      <c r="A1142" s="40"/>
      <c r="B1142" s="41"/>
      <c r="C1142" s="215" t="s">
        <v>1618</v>
      </c>
      <c r="D1142" s="215" t="s">
        <v>158</v>
      </c>
      <c r="E1142" s="216" t="s">
        <v>1619</v>
      </c>
      <c r="F1142" s="217" t="s">
        <v>1620</v>
      </c>
      <c r="G1142" s="218" t="s">
        <v>289</v>
      </c>
      <c r="H1142" s="219">
        <v>38</v>
      </c>
      <c r="I1142" s="220"/>
      <c r="J1142" s="221">
        <f>ROUND(I1142*H1142,2)</f>
        <v>0</v>
      </c>
      <c r="K1142" s="217" t="s">
        <v>162</v>
      </c>
      <c r="L1142" s="46"/>
      <c r="M1142" s="222" t="s">
        <v>28</v>
      </c>
      <c r="N1142" s="223" t="s">
        <v>45</v>
      </c>
      <c r="O1142" s="86"/>
      <c r="P1142" s="224">
        <f>O1142*H1142</f>
        <v>0</v>
      </c>
      <c r="Q1142" s="224">
        <v>0.01363</v>
      </c>
      <c r="R1142" s="224">
        <f>Q1142*H1142</f>
        <v>0.51793999999999996</v>
      </c>
      <c r="S1142" s="224">
        <v>0</v>
      </c>
      <c r="T1142" s="225">
        <f>S1142*H1142</f>
        <v>0</v>
      </c>
      <c r="U1142" s="40"/>
      <c r="V1142" s="40"/>
      <c r="W1142" s="40"/>
      <c r="X1142" s="40"/>
      <c r="Y1142" s="40"/>
      <c r="Z1142" s="40"/>
      <c r="AA1142" s="40"/>
      <c r="AB1142" s="40"/>
      <c r="AC1142" s="40"/>
      <c r="AD1142" s="40"/>
      <c r="AE1142" s="40"/>
      <c r="AR1142" s="226" t="s">
        <v>1391</v>
      </c>
      <c r="AT1142" s="226" t="s">
        <v>158</v>
      </c>
      <c r="AU1142" s="226" t="s">
        <v>83</v>
      </c>
      <c r="AY1142" s="19" t="s">
        <v>156</v>
      </c>
      <c r="BE1142" s="227">
        <f>IF(N1142="základní",J1142,0)</f>
        <v>0</v>
      </c>
      <c r="BF1142" s="227">
        <f>IF(N1142="snížená",J1142,0)</f>
        <v>0</v>
      </c>
      <c r="BG1142" s="227">
        <f>IF(N1142="zákl. přenesená",J1142,0)</f>
        <v>0</v>
      </c>
      <c r="BH1142" s="227">
        <f>IF(N1142="sníž. přenesená",J1142,0)</f>
        <v>0</v>
      </c>
      <c r="BI1142" s="227">
        <f>IF(N1142="nulová",J1142,0)</f>
        <v>0</v>
      </c>
      <c r="BJ1142" s="19" t="s">
        <v>81</v>
      </c>
      <c r="BK1142" s="227">
        <f>ROUND(I1142*H1142,2)</f>
        <v>0</v>
      </c>
      <c r="BL1142" s="19" t="s">
        <v>1391</v>
      </c>
      <c r="BM1142" s="226" t="s">
        <v>1621</v>
      </c>
    </row>
    <row r="1143" s="2" customFormat="1">
      <c r="A1143" s="40"/>
      <c r="B1143" s="41"/>
      <c r="C1143" s="42"/>
      <c r="D1143" s="228" t="s">
        <v>165</v>
      </c>
      <c r="E1143" s="42"/>
      <c r="F1143" s="229" t="s">
        <v>1620</v>
      </c>
      <c r="G1143" s="42"/>
      <c r="H1143" s="42"/>
      <c r="I1143" s="230"/>
      <c r="J1143" s="42"/>
      <c r="K1143" s="42"/>
      <c r="L1143" s="46"/>
      <c r="M1143" s="231"/>
      <c r="N1143" s="232"/>
      <c r="O1143" s="86"/>
      <c r="P1143" s="86"/>
      <c r="Q1143" s="86"/>
      <c r="R1143" s="86"/>
      <c r="S1143" s="86"/>
      <c r="T1143" s="87"/>
      <c r="U1143" s="40"/>
      <c r="V1143" s="40"/>
      <c r="W1143" s="40"/>
      <c r="X1143" s="40"/>
      <c r="Y1143" s="40"/>
      <c r="Z1143" s="40"/>
      <c r="AA1143" s="40"/>
      <c r="AB1143" s="40"/>
      <c r="AC1143" s="40"/>
      <c r="AD1143" s="40"/>
      <c r="AE1143" s="40"/>
      <c r="AT1143" s="19" t="s">
        <v>165</v>
      </c>
      <c r="AU1143" s="19" t="s">
        <v>83</v>
      </c>
    </row>
    <row r="1144" s="13" customFormat="1">
      <c r="A1144" s="13"/>
      <c r="B1144" s="233"/>
      <c r="C1144" s="234"/>
      <c r="D1144" s="228" t="s">
        <v>170</v>
      </c>
      <c r="E1144" s="235" t="s">
        <v>28</v>
      </c>
      <c r="F1144" s="236" t="s">
        <v>1622</v>
      </c>
      <c r="G1144" s="234"/>
      <c r="H1144" s="237">
        <v>38</v>
      </c>
      <c r="I1144" s="238"/>
      <c r="J1144" s="234"/>
      <c r="K1144" s="234"/>
      <c r="L1144" s="239"/>
      <c r="M1144" s="240"/>
      <c r="N1144" s="241"/>
      <c r="O1144" s="241"/>
      <c r="P1144" s="241"/>
      <c r="Q1144" s="241"/>
      <c r="R1144" s="241"/>
      <c r="S1144" s="241"/>
      <c r="T1144" s="242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3" t="s">
        <v>170</v>
      </c>
      <c r="AU1144" s="243" t="s">
        <v>83</v>
      </c>
      <c r="AV1144" s="13" t="s">
        <v>83</v>
      </c>
      <c r="AW1144" s="13" t="s">
        <v>35</v>
      </c>
      <c r="AX1144" s="13" t="s">
        <v>81</v>
      </c>
      <c r="AY1144" s="243" t="s">
        <v>156</v>
      </c>
    </row>
    <row r="1145" s="2" customFormat="1" ht="37.8" customHeight="1">
      <c r="A1145" s="40"/>
      <c r="B1145" s="41"/>
      <c r="C1145" s="215" t="s">
        <v>1623</v>
      </c>
      <c r="D1145" s="215" t="s">
        <v>158</v>
      </c>
      <c r="E1145" s="216" t="s">
        <v>1624</v>
      </c>
      <c r="F1145" s="217" t="s">
        <v>1625</v>
      </c>
      <c r="G1145" s="218" t="s">
        <v>289</v>
      </c>
      <c r="H1145" s="219">
        <v>36</v>
      </c>
      <c r="I1145" s="220"/>
      <c r="J1145" s="221">
        <f>ROUND(I1145*H1145,2)</f>
        <v>0</v>
      </c>
      <c r="K1145" s="217" t="s">
        <v>162</v>
      </c>
      <c r="L1145" s="46"/>
      <c r="M1145" s="222" t="s">
        <v>28</v>
      </c>
      <c r="N1145" s="223" t="s">
        <v>45</v>
      </c>
      <c r="O1145" s="86"/>
      <c r="P1145" s="224">
        <f>O1145*H1145</f>
        <v>0</v>
      </c>
      <c r="Q1145" s="224">
        <v>0.017520000000000001</v>
      </c>
      <c r="R1145" s="224">
        <f>Q1145*H1145</f>
        <v>0.63072000000000006</v>
      </c>
      <c r="S1145" s="224">
        <v>0</v>
      </c>
      <c r="T1145" s="225">
        <f>S1145*H1145</f>
        <v>0</v>
      </c>
      <c r="U1145" s="40"/>
      <c r="V1145" s="40"/>
      <c r="W1145" s="40"/>
      <c r="X1145" s="40"/>
      <c r="Y1145" s="40"/>
      <c r="Z1145" s="40"/>
      <c r="AA1145" s="40"/>
      <c r="AB1145" s="40"/>
      <c r="AC1145" s="40"/>
      <c r="AD1145" s="40"/>
      <c r="AE1145" s="40"/>
      <c r="AR1145" s="226" t="s">
        <v>1391</v>
      </c>
      <c r="AT1145" s="226" t="s">
        <v>158</v>
      </c>
      <c r="AU1145" s="226" t="s">
        <v>83</v>
      </c>
      <c r="AY1145" s="19" t="s">
        <v>156</v>
      </c>
      <c r="BE1145" s="227">
        <f>IF(N1145="základní",J1145,0)</f>
        <v>0</v>
      </c>
      <c r="BF1145" s="227">
        <f>IF(N1145="snížená",J1145,0)</f>
        <v>0</v>
      </c>
      <c r="BG1145" s="227">
        <f>IF(N1145="zákl. přenesená",J1145,0)</f>
        <v>0</v>
      </c>
      <c r="BH1145" s="227">
        <f>IF(N1145="sníž. přenesená",J1145,0)</f>
        <v>0</v>
      </c>
      <c r="BI1145" s="227">
        <f>IF(N1145="nulová",J1145,0)</f>
        <v>0</v>
      </c>
      <c r="BJ1145" s="19" t="s">
        <v>81</v>
      </c>
      <c r="BK1145" s="227">
        <f>ROUND(I1145*H1145,2)</f>
        <v>0</v>
      </c>
      <c r="BL1145" s="19" t="s">
        <v>1391</v>
      </c>
      <c r="BM1145" s="226" t="s">
        <v>1626</v>
      </c>
    </row>
    <row r="1146" s="2" customFormat="1">
      <c r="A1146" s="40"/>
      <c r="B1146" s="41"/>
      <c r="C1146" s="42"/>
      <c r="D1146" s="228" t="s">
        <v>165</v>
      </c>
      <c r="E1146" s="42"/>
      <c r="F1146" s="229" t="s">
        <v>1625</v>
      </c>
      <c r="G1146" s="42"/>
      <c r="H1146" s="42"/>
      <c r="I1146" s="230"/>
      <c r="J1146" s="42"/>
      <c r="K1146" s="42"/>
      <c r="L1146" s="46"/>
      <c r="M1146" s="231"/>
      <c r="N1146" s="232"/>
      <c r="O1146" s="86"/>
      <c r="P1146" s="86"/>
      <c r="Q1146" s="86"/>
      <c r="R1146" s="86"/>
      <c r="S1146" s="86"/>
      <c r="T1146" s="87"/>
      <c r="U1146" s="40"/>
      <c r="V1146" s="40"/>
      <c r="W1146" s="40"/>
      <c r="X1146" s="40"/>
      <c r="Y1146" s="40"/>
      <c r="Z1146" s="40"/>
      <c r="AA1146" s="40"/>
      <c r="AB1146" s="40"/>
      <c r="AC1146" s="40"/>
      <c r="AD1146" s="40"/>
      <c r="AE1146" s="40"/>
      <c r="AT1146" s="19" t="s">
        <v>165</v>
      </c>
      <c r="AU1146" s="19" t="s">
        <v>83</v>
      </c>
    </row>
    <row r="1147" s="2" customFormat="1" ht="37.8" customHeight="1">
      <c r="A1147" s="40"/>
      <c r="B1147" s="41"/>
      <c r="C1147" s="215" t="s">
        <v>1627</v>
      </c>
      <c r="D1147" s="215" t="s">
        <v>158</v>
      </c>
      <c r="E1147" s="216" t="s">
        <v>1628</v>
      </c>
      <c r="F1147" s="217" t="s">
        <v>1629</v>
      </c>
      <c r="G1147" s="218" t="s">
        <v>289</v>
      </c>
      <c r="H1147" s="219">
        <v>6</v>
      </c>
      <c r="I1147" s="220"/>
      <c r="J1147" s="221">
        <f>ROUND(I1147*H1147,2)</f>
        <v>0</v>
      </c>
      <c r="K1147" s="217" t="s">
        <v>162</v>
      </c>
      <c r="L1147" s="46"/>
      <c r="M1147" s="222" t="s">
        <v>28</v>
      </c>
      <c r="N1147" s="223" t="s">
        <v>45</v>
      </c>
      <c r="O1147" s="86"/>
      <c r="P1147" s="224">
        <f>O1147*H1147</f>
        <v>0</v>
      </c>
      <c r="Q1147" s="224">
        <v>0.02733</v>
      </c>
      <c r="R1147" s="224">
        <f>Q1147*H1147</f>
        <v>0.16398000000000002</v>
      </c>
      <c r="S1147" s="224">
        <v>0</v>
      </c>
      <c r="T1147" s="225">
        <f>S1147*H1147</f>
        <v>0</v>
      </c>
      <c r="U1147" s="40"/>
      <c r="V1147" s="40"/>
      <c r="W1147" s="40"/>
      <c r="X1147" s="40"/>
      <c r="Y1147" s="40"/>
      <c r="Z1147" s="40"/>
      <c r="AA1147" s="40"/>
      <c r="AB1147" s="40"/>
      <c r="AC1147" s="40"/>
      <c r="AD1147" s="40"/>
      <c r="AE1147" s="40"/>
      <c r="AR1147" s="226" t="s">
        <v>1391</v>
      </c>
      <c r="AT1147" s="226" t="s">
        <v>158</v>
      </c>
      <c r="AU1147" s="226" t="s">
        <v>83</v>
      </c>
      <c r="AY1147" s="19" t="s">
        <v>156</v>
      </c>
      <c r="BE1147" s="227">
        <f>IF(N1147="základní",J1147,0)</f>
        <v>0</v>
      </c>
      <c r="BF1147" s="227">
        <f>IF(N1147="snížená",J1147,0)</f>
        <v>0</v>
      </c>
      <c r="BG1147" s="227">
        <f>IF(N1147="zákl. přenesená",J1147,0)</f>
        <v>0</v>
      </c>
      <c r="BH1147" s="227">
        <f>IF(N1147="sníž. přenesená",J1147,0)</f>
        <v>0</v>
      </c>
      <c r="BI1147" s="227">
        <f>IF(N1147="nulová",J1147,0)</f>
        <v>0</v>
      </c>
      <c r="BJ1147" s="19" t="s">
        <v>81</v>
      </c>
      <c r="BK1147" s="227">
        <f>ROUND(I1147*H1147,2)</f>
        <v>0</v>
      </c>
      <c r="BL1147" s="19" t="s">
        <v>1391</v>
      </c>
      <c r="BM1147" s="226" t="s">
        <v>1630</v>
      </c>
    </row>
    <row r="1148" s="2" customFormat="1">
      <c r="A1148" s="40"/>
      <c r="B1148" s="41"/>
      <c r="C1148" s="42"/>
      <c r="D1148" s="228" t="s">
        <v>165</v>
      </c>
      <c r="E1148" s="42"/>
      <c r="F1148" s="229" t="s">
        <v>1629</v>
      </c>
      <c r="G1148" s="42"/>
      <c r="H1148" s="42"/>
      <c r="I1148" s="230"/>
      <c r="J1148" s="42"/>
      <c r="K1148" s="42"/>
      <c r="L1148" s="46"/>
      <c r="M1148" s="231"/>
      <c r="N1148" s="232"/>
      <c r="O1148" s="86"/>
      <c r="P1148" s="86"/>
      <c r="Q1148" s="86"/>
      <c r="R1148" s="86"/>
      <c r="S1148" s="86"/>
      <c r="T1148" s="87"/>
      <c r="U1148" s="40"/>
      <c r="V1148" s="40"/>
      <c r="W1148" s="40"/>
      <c r="X1148" s="40"/>
      <c r="Y1148" s="40"/>
      <c r="Z1148" s="40"/>
      <c r="AA1148" s="40"/>
      <c r="AB1148" s="40"/>
      <c r="AC1148" s="40"/>
      <c r="AD1148" s="40"/>
      <c r="AE1148" s="40"/>
      <c r="AT1148" s="19" t="s">
        <v>165</v>
      </c>
      <c r="AU1148" s="19" t="s">
        <v>83</v>
      </c>
    </row>
    <row r="1149" s="13" customFormat="1">
      <c r="A1149" s="13"/>
      <c r="B1149" s="233"/>
      <c r="C1149" s="234"/>
      <c r="D1149" s="228" t="s">
        <v>170</v>
      </c>
      <c r="E1149" s="235" t="s">
        <v>28</v>
      </c>
      <c r="F1149" s="236" t="s">
        <v>1631</v>
      </c>
      <c r="G1149" s="234"/>
      <c r="H1149" s="237">
        <v>6</v>
      </c>
      <c r="I1149" s="238"/>
      <c r="J1149" s="234"/>
      <c r="K1149" s="234"/>
      <c r="L1149" s="239"/>
      <c r="M1149" s="240"/>
      <c r="N1149" s="241"/>
      <c r="O1149" s="241"/>
      <c r="P1149" s="241"/>
      <c r="Q1149" s="241"/>
      <c r="R1149" s="241"/>
      <c r="S1149" s="241"/>
      <c r="T1149" s="242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43" t="s">
        <v>170</v>
      </c>
      <c r="AU1149" s="243" t="s">
        <v>83</v>
      </c>
      <c r="AV1149" s="13" t="s">
        <v>83</v>
      </c>
      <c r="AW1149" s="13" t="s">
        <v>35</v>
      </c>
      <c r="AX1149" s="13" t="s">
        <v>81</v>
      </c>
      <c r="AY1149" s="243" t="s">
        <v>156</v>
      </c>
    </row>
    <row r="1150" s="2" customFormat="1" ht="37.8" customHeight="1">
      <c r="A1150" s="40"/>
      <c r="B1150" s="41"/>
      <c r="C1150" s="215" t="s">
        <v>1632</v>
      </c>
      <c r="D1150" s="215" t="s">
        <v>158</v>
      </c>
      <c r="E1150" s="216" t="s">
        <v>1633</v>
      </c>
      <c r="F1150" s="217" t="s">
        <v>1634</v>
      </c>
      <c r="G1150" s="218" t="s">
        <v>161</v>
      </c>
      <c r="H1150" s="219">
        <v>523</v>
      </c>
      <c r="I1150" s="220"/>
      <c r="J1150" s="221">
        <f>ROUND(I1150*H1150,2)</f>
        <v>0</v>
      </c>
      <c r="K1150" s="217" t="s">
        <v>162</v>
      </c>
      <c r="L1150" s="46"/>
      <c r="M1150" s="222" t="s">
        <v>28</v>
      </c>
      <c r="N1150" s="223" t="s">
        <v>45</v>
      </c>
      <c r="O1150" s="86"/>
      <c r="P1150" s="224">
        <f>O1150*H1150</f>
        <v>0</v>
      </c>
      <c r="Q1150" s="224">
        <v>0.0099600000000000001</v>
      </c>
      <c r="R1150" s="224">
        <f>Q1150*H1150</f>
        <v>5.2090800000000002</v>
      </c>
      <c r="S1150" s="224">
        <v>0</v>
      </c>
      <c r="T1150" s="225">
        <f>S1150*H1150</f>
        <v>0</v>
      </c>
      <c r="U1150" s="40"/>
      <c r="V1150" s="40"/>
      <c r="W1150" s="40"/>
      <c r="X1150" s="40"/>
      <c r="Y1150" s="40"/>
      <c r="Z1150" s="40"/>
      <c r="AA1150" s="40"/>
      <c r="AB1150" s="40"/>
      <c r="AC1150" s="40"/>
      <c r="AD1150" s="40"/>
      <c r="AE1150" s="40"/>
      <c r="AR1150" s="226" t="s">
        <v>1391</v>
      </c>
      <c r="AT1150" s="226" t="s">
        <v>158</v>
      </c>
      <c r="AU1150" s="226" t="s">
        <v>83</v>
      </c>
      <c r="AY1150" s="19" t="s">
        <v>156</v>
      </c>
      <c r="BE1150" s="227">
        <f>IF(N1150="základní",J1150,0)</f>
        <v>0</v>
      </c>
      <c r="BF1150" s="227">
        <f>IF(N1150="snížená",J1150,0)</f>
        <v>0</v>
      </c>
      <c r="BG1150" s="227">
        <f>IF(N1150="zákl. přenesená",J1150,0)</f>
        <v>0</v>
      </c>
      <c r="BH1150" s="227">
        <f>IF(N1150="sníž. přenesená",J1150,0)</f>
        <v>0</v>
      </c>
      <c r="BI1150" s="227">
        <f>IF(N1150="nulová",J1150,0)</f>
        <v>0</v>
      </c>
      <c r="BJ1150" s="19" t="s">
        <v>81</v>
      </c>
      <c r="BK1150" s="227">
        <f>ROUND(I1150*H1150,2)</f>
        <v>0</v>
      </c>
      <c r="BL1150" s="19" t="s">
        <v>1391</v>
      </c>
      <c r="BM1150" s="226" t="s">
        <v>1635</v>
      </c>
    </row>
    <row r="1151" s="2" customFormat="1">
      <c r="A1151" s="40"/>
      <c r="B1151" s="41"/>
      <c r="C1151" s="42"/>
      <c r="D1151" s="228" t="s">
        <v>165</v>
      </c>
      <c r="E1151" s="42"/>
      <c r="F1151" s="229" t="s">
        <v>1634</v>
      </c>
      <c r="G1151" s="42"/>
      <c r="H1151" s="42"/>
      <c r="I1151" s="230"/>
      <c r="J1151" s="42"/>
      <c r="K1151" s="42"/>
      <c r="L1151" s="46"/>
      <c r="M1151" s="231"/>
      <c r="N1151" s="232"/>
      <c r="O1151" s="86"/>
      <c r="P1151" s="86"/>
      <c r="Q1151" s="86"/>
      <c r="R1151" s="86"/>
      <c r="S1151" s="86"/>
      <c r="T1151" s="87"/>
      <c r="U1151" s="40"/>
      <c r="V1151" s="40"/>
      <c r="W1151" s="40"/>
      <c r="X1151" s="40"/>
      <c r="Y1151" s="40"/>
      <c r="Z1151" s="40"/>
      <c r="AA1151" s="40"/>
      <c r="AB1151" s="40"/>
      <c r="AC1151" s="40"/>
      <c r="AD1151" s="40"/>
      <c r="AE1151" s="40"/>
      <c r="AT1151" s="19" t="s">
        <v>165</v>
      </c>
      <c r="AU1151" s="19" t="s">
        <v>83</v>
      </c>
    </row>
    <row r="1152" s="2" customFormat="1" ht="49.05" customHeight="1">
      <c r="A1152" s="40"/>
      <c r="B1152" s="41"/>
      <c r="C1152" s="215" t="s">
        <v>1636</v>
      </c>
      <c r="D1152" s="215" t="s">
        <v>158</v>
      </c>
      <c r="E1152" s="216" t="s">
        <v>1637</v>
      </c>
      <c r="F1152" s="217" t="s">
        <v>1638</v>
      </c>
      <c r="G1152" s="218" t="s">
        <v>161</v>
      </c>
      <c r="H1152" s="219">
        <v>2102.9259999999999</v>
      </c>
      <c r="I1152" s="220"/>
      <c r="J1152" s="221">
        <f>ROUND(I1152*H1152,2)</f>
        <v>0</v>
      </c>
      <c r="K1152" s="217" t="s">
        <v>162</v>
      </c>
      <c r="L1152" s="46"/>
      <c r="M1152" s="222" t="s">
        <v>28</v>
      </c>
      <c r="N1152" s="223" t="s">
        <v>45</v>
      </c>
      <c r="O1152" s="86"/>
      <c r="P1152" s="224">
        <f>O1152*H1152</f>
        <v>0</v>
      </c>
      <c r="Q1152" s="224">
        <v>0.0099600000000000001</v>
      </c>
      <c r="R1152" s="224">
        <f>Q1152*H1152</f>
        <v>20.945142959999998</v>
      </c>
      <c r="S1152" s="224">
        <v>0</v>
      </c>
      <c r="T1152" s="225">
        <f>S1152*H1152</f>
        <v>0</v>
      </c>
      <c r="U1152" s="40"/>
      <c r="V1152" s="40"/>
      <c r="W1152" s="40"/>
      <c r="X1152" s="40"/>
      <c r="Y1152" s="40"/>
      <c r="Z1152" s="40"/>
      <c r="AA1152" s="40"/>
      <c r="AB1152" s="40"/>
      <c r="AC1152" s="40"/>
      <c r="AD1152" s="40"/>
      <c r="AE1152" s="40"/>
      <c r="AR1152" s="226" t="s">
        <v>1391</v>
      </c>
      <c r="AT1152" s="226" t="s">
        <v>158</v>
      </c>
      <c r="AU1152" s="226" t="s">
        <v>83</v>
      </c>
      <c r="AY1152" s="19" t="s">
        <v>156</v>
      </c>
      <c r="BE1152" s="227">
        <f>IF(N1152="základní",J1152,0)</f>
        <v>0</v>
      </c>
      <c r="BF1152" s="227">
        <f>IF(N1152="snížená",J1152,0)</f>
        <v>0</v>
      </c>
      <c r="BG1152" s="227">
        <f>IF(N1152="zákl. přenesená",J1152,0)</f>
        <v>0</v>
      </c>
      <c r="BH1152" s="227">
        <f>IF(N1152="sníž. přenesená",J1152,0)</f>
        <v>0</v>
      </c>
      <c r="BI1152" s="227">
        <f>IF(N1152="nulová",J1152,0)</f>
        <v>0</v>
      </c>
      <c r="BJ1152" s="19" t="s">
        <v>81</v>
      </c>
      <c r="BK1152" s="227">
        <f>ROUND(I1152*H1152,2)</f>
        <v>0</v>
      </c>
      <c r="BL1152" s="19" t="s">
        <v>1391</v>
      </c>
      <c r="BM1152" s="226" t="s">
        <v>1639</v>
      </c>
    </row>
    <row r="1153" s="2" customFormat="1">
      <c r="A1153" s="40"/>
      <c r="B1153" s="41"/>
      <c r="C1153" s="42"/>
      <c r="D1153" s="228" t="s">
        <v>165</v>
      </c>
      <c r="E1153" s="42"/>
      <c r="F1153" s="229" t="s">
        <v>1638</v>
      </c>
      <c r="G1153" s="42"/>
      <c r="H1153" s="42"/>
      <c r="I1153" s="230"/>
      <c r="J1153" s="42"/>
      <c r="K1153" s="42"/>
      <c r="L1153" s="46"/>
      <c r="M1153" s="231"/>
      <c r="N1153" s="232"/>
      <c r="O1153" s="86"/>
      <c r="P1153" s="86"/>
      <c r="Q1153" s="86"/>
      <c r="R1153" s="86"/>
      <c r="S1153" s="86"/>
      <c r="T1153" s="87"/>
      <c r="U1153" s="40"/>
      <c r="V1153" s="40"/>
      <c r="W1153" s="40"/>
      <c r="X1153" s="40"/>
      <c r="Y1153" s="40"/>
      <c r="Z1153" s="40"/>
      <c r="AA1153" s="40"/>
      <c r="AB1153" s="40"/>
      <c r="AC1153" s="40"/>
      <c r="AD1153" s="40"/>
      <c r="AE1153" s="40"/>
      <c r="AT1153" s="19" t="s">
        <v>165</v>
      </c>
      <c r="AU1153" s="19" t="s">
        <v>83</v>
      </c>
    </row>
    <row r="1154" s="13" customFormat="1">
      <c r="A1154" s="13"/>
      <c r="B1154" s="233"/>
      <c r="C1154" s="234"/>
      <c r="D1154" s="228" t="s">
        <v>170</v>
      </c>
      <c r="E1154" s="235" t="s">
        <v>28</v>
      </c>
      <c r="F1154" s="236" t="s">
        <v>1640</v>
      </c>
      <c r="G1154" s="234"/>
      <c r="H1154" s="237">
        <v>2102.9259999999999</v>
      </c>
      <c r="I1154" s="238"/>
      <c r="J1154" s="234"/>
      <c r="K1154" s="234"/>
      <c r="L1154" s="239"/>
      <c r="M1154" s="240"/>
      <c r="N1154" s="241"/>
      <c r="O1154" s="241"/>
      <c r="P1154" s="241"/>
      <c r="Q1154" s="241"/>
      <c r="R1154" s="241"/>
      <c r="S1154" s="241"/>
      <c r="T1154" s="242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3" t="s">
        <v>170</v>
      </c>
      <c r="AU1154" s="243" t="s">
        <v>83</v>
      </c>
      <c r="AV1154" s="13" t="s">
        <v>83</v>
      </c>
      <c r="AW1154" s="13" t="s">
        <v>35</v>
      </c>
      <c r="AX1154" s="13" t="s">
        <v>81</v>
      </c>
      <c r="AY1154" s="243" t="s">
        <v>156</v>
      </c>
    </row>
    <row r="1155" s="2" customFormat="1" ht="37.8" customHeight="1">
      <c r="A1155" s="40"/>
      <c r="B1155" s="41"/>
      <c r="C1155" s="215" t="s">
        <v>1641</v>
      </c>
      <c r="D1155" s="215" t="s">
        <v>158</v>
      </c>
      <c r="E1155" s="216" t="s">
        <v>1642</v>
      </c>
      <c r="F1155" s="217" t="s">
        <v>1643</v>
      </c>
      <c r="G1155" s="218" t="s">
        <v>161</v>
      </c>
      <c r="H1155" s="219">
        <v>1461.626</v>
      </c>
      <c r="I1155" s="220"/>
      <c r="J1155" s="221">
        <f>ROUND(I1155*H1155,2)</f>
        <v>0</v>
      </c>
      <c r="K1155" s="217" t="s">
        <v>162</v>
      </c>
      <c r="L1155" s="46"/>
      <c r="M1155" s="222" t="s">
        <v>28</v>
      </c>
      <c r="N1155" s="223" t="s">
        <v>45</v>
      </c>
      <c r="O1155" s="86"/>
      <c r="P1155" s="224">
        <f>O1155*H1155</f>
        <v>0</v>
      </c>
      <c r="Q1155" s="224">
        <v>0</v>
      </c>
      <c r="R1155" s="224">
        <f>Q1155*H1155</f>
        <v>0</v>
      </c>
      <c r="S1155" s="224">
        <v>0</v>
      </c>
      <c r="T1155" s="225">
        <f>S1155*H1155</f>
        <v>0</v>
      </c>
      <c r="U1155" s="40"/>
      <c r="V1155" s="40"/>
      <c r="W1155" s="40"/>
      <c r="X1155" s="40"/>
      <c r="Y1155" s="40"/>
      <c r="Z1155" s="40"/>
      <c r="AA1155" s="40"/>
      <c r="AB1155" s="40"/>
      <c r="AC1155" s="40"/>
      <c r="AD1155" s="40"/>
      <c r="AE1155" s="40"/>
      <c r="AR1155" s="226" t="s">
        <v>1391</v>
      </c>
      <c r="AT1155" s="226" t="s">
        <v>158</v>
      </c>
      <c r="AU1155" s="226" t="s">
        <v>83</v>
      </c>
      <c r="AY1155" s="19" t="s">
        <v>156</v>
      </c>
      <c r="BE1155" s="227">
        <f>IF(N1155="základní",J1155,0)</f>
        <v>0</v>
      </c>
      <c r="BF1155" s="227">
        <f>IF(N1155="snížená",J1155,0)</f>
        <v>0</v>
      </c>
      <c r="BG1155" s="227">
        <f>IF(N1155="zákl. přenesená",J1155,0)</f>
        <v>0</v>
      </c>
      <c r="BH1155" s="227">
        <f>IF(N1155="sníž. přenesená",J1155,0)</f>
        <v>0</v>
      </c>
      <c r="BI1155" s="227">
        <f>IF(N1155="nulová",J1155,0)</f>
        <v>0</v>
      </c>
      <c r="BJ1155" s="19" t="s">
        <v>81</v>
      </c>
      <c r="BK1155" s="227">
        <f>ROUND(I1155*H1155,2)</f>
        <v>0</v>
      </c>
      <c r="BL1155" s="19" t="s">
        <v>1391</v>
      </c>
      <c r="BM1155" s="226" t="s">
        <v>1644</v>
      </c>
    </row>
    <row r="1156" s="2" customFormat="1">
      <c r="A1156" s="40"/>
      <c r="B1156" s="41"/>
      <c r="C1156" s="42"/>
      <c r="D1156" s="228" t="s">
        <v>165</v>
      </c>
      <c r="E1156" s="42"/>
      <c r="F1156" s="229" t="s">
        <v>1643</v>
      </c>
      <c r="G1156" s="42"/>
      <c r="H1156" s="42"/>
      <c r="I1156" s="230"/>
      <c r="J1156" s="42"/>
      <c r="K1156" s="42"/>
      <c r="L1156" s="46"/>
      <c r="M1156" s="231"/>
      <c r="N1156" s="232"/>
      <c r="O1156" s="86"/>
      <c r="P1156" s="86"/>
      <c r="Q1156" s="86"/>
      <c r="R1156" s="86"/>
      <c r="S1156" s="86"/>
      <c r="T1156" s="87"/>
      <c r="U1156" s="40"/>
      <c r="V1156" s="40"/>
      <c r="W1156" s="40"/>
      <c r="X1156" s="40"/>
      <c r="Y1156" s="40"/>
      <c r="Z1156" s="40"/>
      <c r="AA1156" s="40"/>
      <c r="AB1156" s="40"/>
      <c r="AC1156" s="40"/>
      <c r="AD1156" s="40"/>
      <c r="AE1156" s="40"/>
      <c r="AT1156" s="19" t="s">
        <v>165</v>
      </c>
      <c r="AU1156" s="19" t="s">
        <v>83</v>
      </c>
    </row>
    <row r="1157" s="2" customFormat="1" ht="14.4" customHeight="1">
      <c r="A1157" s="40"/>
      <c r="B1157" s="41"/>
      <c r="C1157" s="255" t="s">
        <v>1645</v>
      </c>
      <c r="D1157" s="255" t="s">
        <v>273</v>
      </c>
      <c r="E1157" s="256" t="s">
        <v>1646</v>
      </c>
      <c r="F1157" s="257" t="s">
        <v>1647</v>
      </c>
      <c r="G1157" s="258" t="s">
        <v>168</v>
      </c>
      <c r="H1157" s="259">
        <v>41.042000000000002</v>
      </c>
      <c r="I1157" s="260"/>
      <c r="J1157" s="261">
        <f>ROUND(I1157*H1157,2)</f>
        <v>0</v>
      </c>
      <c r="K1157" s="257" t="s">
        <v>162</v>
      </c>
      <c r="L1157" s="262"/>
      <c r="M1157" s="263" t="s">
        <v>28</v>
      </c>
      <c r="N1157" s="264" t="s">
        <v>45</v>
      </c>
      <c r="O1157" s="86"/>
      <c r="P1157" s="224">
        <f>O1157*H1157</f>
        <v>0</v>
      </c>
      <c r="Q1157" s="224">
        <v>0.55000000000000004</v>
      </c>
      <c r="R1157" s="224">
        <f>Q1157*H1157</f>
        <v>22.573100000000004</v>
      </c>
      <c r="S1157" s="224">
        <v>0</v>
      </c>
      <c r="T1157" s="225">
        <f>S1157*H1157</f>
        <v>0</v>
      </c>
      <c r="U1157" s="40"/>
      <c r="V1157" s="40"/>
      <c r="W1157" s="40"/>
      <c r="X1157" s="40"/>
      <c r="Y1157" s="40"/>
      <c r="Z1157" s="40"/>
      <c r="AA1157" s="40"/>
      <c r="AB1157" s="40"/>
      <c r="AC1157" s="40"/>
      <c r="AD1157" s="40"/>
      <c r="AE1157" s="40"/>
      <c r="AR1157" s="226" t="s">
        <v>1411</v>
      </c>
      <c r="AT1157" s="226" t="s">
        <v>273</v>
      </c>
      <c r="AU1157" s="226" t="s">
        <v>83</v>
      </c>
      <c r="AY1157" s="19" t="s">
        <v>156</v>
      </c>
      <c r="BE1157" s="227">
        <f>IF(N1157="základní",J1157,0)</f>
        <v>0</v>
      </c>
      <c r="BF1157" s="227">
        <f>IF(N1157="snížená",J1157,0)</f>
        <v>0</v>
      </c>
      <c r="BG1157" s="227">
        <f>IF(N1157="zákl. přenesená",J1157,0)</f>
        <v>0</v>
      </c>
      <c r="BH1157" s="227">
        <f>IF(N1157="sníž. přenesená",J1157,0)</f>
        <v>0</v>
      </c>
      <c r="BI1157" s="227">
        <f>IF(N1157="nulová",J1157,0)</f>
        <v>0</v>
      </c>
      <c r="BJ1157" s="19" t="s">
        <v>81</v>
      </c>
      <c r="BK1157" s="227">
        <f>ROUND(I1157*H1157,2)</f>
        <v>0</v>
      </c>
      <c r="BL1157" s="19" t="s">
        <v>1391</v>
      </c>
      <c r="BM1157" s="226" t="s">
        <v>1648</v>
      </c>
    </row>
    <row r="1158" s="2" customFormat="1">
      <c r="A1158" s="40"/>
      <c r="B1158" s="41"/>
      <c r="C1158" s="42"/>
      <c r="D1158" s="228" t="s">
        <v>165</v>
      </c>
      <c r="E1158" s="42"/>
      <c r="F1158" s="229" t="s">
        <v>1647</v>
      </c>
      <c r="G1158" s="42"/>
      <c r="H1158" s="42"/>
      <c r="I1158" s="230"/>
      <c r="J1158" s="42"/>
      <c r="K1158" s="42"/>
      <c r="L1158" s="46"/>
      <c r="M1158" s="231"/>
      <c r="N1158" s="232"/>
      <c r="O1158" s="86"/>
      <c r="P1158" s="86"/>
      <c r="Q1158" s="86"/>
      <c r="R1158" s="86"/>
      <c r="S1158" s="86"/>
      <c r="T1158" s="87"/>
      <c r="U1158" s="40"/>
      <c r="V1158" s="40"/>
      <c r="W1158" s="40"/>
      <c r="X1158" s="40"/>
      <c r="Y1158" s="40"/>
      <c r="Z1158" s="40"/>
      <c r="AA1158" s="40"/>
      <c r="AB1158" s="40"/>
      <c r="AC1158" s="40"/>
      <c r="AD1158" s="40"/>
      <c r="AE1158" s="40"/>
      <c r="AT1158" s="19" t="s">
        <v>165</v>
      </c>
      <c r="AU1158" s="19" t="s">
        <v>83</v>
      </c>
    </row>
    <row r="1159" s="2" customFormat="1" ht="24.15" customHeight="1">
      <c r="A1159" s="40"/>
      <c r="B1159" s="41"/>
      <c r="C1159" s="215" t="s">
        <v>1649</v>
      </c>
      <c r="D1159" s="215" t="s">
        <v>158</v>
      </c>
      <c r="E1159" s="216" t="s">
        <v>1650</v>
      </c>
      <c r="F1159" s="217" t="s">
        <v>1651</v>
      </c>
      <c r="G1159" s="218" t="s">
        <v>161</v>
      </c>
      <c r="H1159" s="219">
        <v>641.29999999999995</v>
      </c>
      <c r="I1159" s="220"/>
      <c r="J1159" s="221">
        <f>ROUND(I1159*H1159,2)</f>
        <v>0</v>
      </c>
      <c r="K1159" s="217" t="s">
        <v>162</v>
      </c>
      <c r="L1159" s="46"/>
      <c r="M1159" s="222" t="s">
        <v>28</v>
      </c>
      <c r="N1159" s="223" t="s">
        <v>45</v>
      </c>
      <c r="O1159" s="86"/>
      <c r="P1159" s="224">
        <f>O1159*H1159</f>
        <v>0</v>
      </c>
      <c r="Q1159" s="224">
        <v>0</v>
      </c>
      <c r="R1159" s="224">
        <f>Q1159*H1159</f>
        <v>0</v>
      </c>
      <c r="S1159" s="224">
        <v>0</v>
      </c>
      <c r="T1159" s="225">
        <f>S1159*H1159</f>
        <v>0</v>
      </c>
      <c r="U1159" s="40"/>
      <c r="V1159" s="40"/>
      <c r="W1159" s="40"/>
      <c r="X1159" s="40"/>
      <c r="Y1159" s="40"/>
      <c r="Z1159" s="40"/>
      <c r="AA1159" s="40"/>
      <c r="AB1159" s="40"/>
      <c r="AC1159" s="40"/>
      <c r="AD1159" s="40"/>
      <c r="AE1159" s="40"/>
      <c r="AR1159" s="226" t="s">
        <v>1391</v>
      </c>
      <c r="AT1159" s="226" t="s">
        <v>158</v>
      </c>
      <c r="AU1159" s="226" t="s">
        <v>83</v>
      </c>
      <c r="AY1159" s="19" t="s">
        <v>156</v>
      </c>
      <c r="BE1159" s="227">
        <f>IF(N1159="základní",J1159,0)</f>
        <v>0</v>
      </c>
      <c r="BF1159" s="227">
        <f>IF(N1159="snížená",J1159,0)</f>
        <v>0</v>
      </c>
      <c r="BG1159" s="227">
        <f>IF(N1159="zákl. přenesená",J1159,0)</f>
        <v>0</v>
      </c>
      <c r="BH1159" s="227">
        <f>IF(N1159="sníž. přenesená",J1159,0)</f>
        <v>0</v>
      </c>
      <c r="BI1159" s="227">
        <f>IF(N1159="nulová",J1159,0)</f>
        <v>0</v>
      </c>
      <c r="BJ1159" s="19" t="s">
        <v>81</v>
      </c>
      <c r="BK1159" s="227">
        <f>ROUND(I1159*H1159,2)</f>
        <v>0</v>
      </c>
      <c r="BL1159" s="19" t="s">
        <v>1391</v>
      </c>
      <c r="BM1159" s="226" t="s">
        <v>1652</v>
      </c>
    </row>
    <row r="1160" s="2" customFormat="1">
      <c r="A1160" s="40"/>
      <c r="B1160" s="41"/>
      <c r="C1160" s="42"/>
      <c r="D1160" s="228" t="s">
        <v>165</v>
      </c>
      <c r="E1160" s="42"/>
      <c r="F1160" s="229" t="s">
        <v>1651</v>
      </c>
      <c r="G1160" s="42"/>
      <c r="H1160" s="42"/>
      <c r="I1160" s="230"/>
      <c r="J1160" s="42"/>
      <c r="K1160" s="42"/>
      <c r="L1160" s="46"/>
      <c r="M1160" s="231"/>
      <c r="N1160" s="232"/>
      <c r="O1160" s="86"/>
      <c r="P1160" s="86"/>
      <c r="Q1160" s="86"/>
      <c r="R1160" s="86"/>
      <c r="S1160" s="86"/>
      <c r="T1160" s="87"/>
      <c r="U1160" s="40"/>
      <c r="V1160" s="40"/>
      <c r="W1160" s="40"/>
      <c r="X1160" s="40"/>
      <c r="Y1160" s="40"/>
      <c r="Z1160" s="40"/>
      <c r="AA1160" s="40"/>
      <c r="AB1160" s="40"/>
      <c r="AC1160" s="40"/>
      <c r="AD1160" s="40"/>
      <c r="AE1160" s="40"/>
      <c r="AT1160" s="19" t="s">
        <v>165</v>
      </c>
      <c r="AU1160" s="19" t="s">
        <v>83</v>
      </c>
    </row>
    <row r="1161" s="2" customFormat="1" ht="24.15" customHeight="1">
      <c r="A1161" s="40"/>
      <c r="B1161" s="41"/>
      <c r="C1161" s="255" t="s">
        <v>1653</v>
      </c>
      <c r="D1161" s="255" t="s">
        <v>273</v>
      </c>
      <c r="E1161" s="256" t="s">
        <v>1654</v>
      </c>
      <c r="F1161" s="257" t="s">
        <v>1655</v>
      </c>
      <c r="G1161" s="258" t="s">
        <v>161</v>
      </c>
      <c r="H1161" s="259">
        <v>705.42999999999995</v>
      </c>
      <c r="I1161" s="260"/>
      <c r="J1161" s="261">
        <f>ROUND(I1161*H1161,2)</f>
        <v>0</v>
      </c>
      <c r="K1161" s="257" t="s">
        <v>162</v>
      </c>
      <c r="L1161" s="262"/>
      <c r="M1161" s="263" t="s">
        <v>28</v>
      </c>
      <c r="N1161" s="264" t="s">
        <v>45</v>
      </c>
      <c r="O1161" s="86"/>
      <c r="P1161" s="224">
        <f>O1161*H1161</f>
        <v>0</v>
      </c>
      <c r="Q1161" s="224">
        <v>0.0093100000000000006</v>
      </c>
      <c r="R1161" s="224">
        <f>Q1161*H1161</f>
        <v>6.5675533000000001</v>
      </c>
      <c r="S1161" s="224">
        <v>0</v>
      </c>
      <c r="T1161" s="225">
        <f>S1161*H1161</f>
        <v>0</v>
      </c>
      <c r="U1161" s="40"/>
      <c r="V1161" s="40"/>
      <c r="W1161" s="40"/>
      <c r="X1161" s="40"/>
      <c r="Y1161" s="40"/>
      <c r="Z1161" s="40"/>
      <c r="AA1161" s="40"/>
      <c r="AB1161" s="40"/>
      <c r="AC1161" s="40"/>
      <c r="AD1161" s="40"/>
      <c r="AE1161" s="40"/>
      <c r="AR1161" s="226" t="s">
        <v>1411</v>
      </c>
      <c r="AT1161" s="226" t="s">
        <v>273</v>
      </c>
      <c r="AU1161" s="226" t="s">
        <v>83</v>
      </c>
      <c r="AY1161" s="19" t="s">
        <v>156</v>
      </c>
      <c r="BE1161" s="227">
        <f>IF(N1161="základní",J1161,0)</f>
        <v>0</v>
      </c>
      <c r="BF1161" s="227">
        <f>IF(N1161="snížená",J1161,0)</f>
        <v>0</v>
      </c>
      <c r="BG1161" s="227">
        <f>IF(N1161="zákl. přenesená",J1161,0)</f>
        <v>0</v>
      </c>
      <c r="BH1161" s="227">
        <f>IF(N1161="sníž. přenesená",J1161,0)</f>
        <v>0</v>
      </c>
      <c r="BI1161" s="227">
        <f>IF(N1161="nulová",J1161,0)</f>
        <v>0</v>
      </c>
      <c r="BJ1161" s="19" t="s">
        <v>81</v>
      </c>
      <c r="BK1161" s="227">
        <f>ROUND(I1161*H1161,2)</f>
        <v>0</v>
      </c>
      <c r="BL1161" s="19" t="s">
        <v>1391</v>
      </c>
      <c r="BM1161" s="226" t="s">
        <v>1656</v>
      </c>
    </row>
    <row r="1162" s="2" customFormat="1">
      <c r="A1162" s="40"/>
      <c r="B1162" s="41"/>
      <c r="C1162" s="42"/>
      <c r="D1162" s="228" t="s">
        <v>165</v>
      </c>
      <c r="E1162" s="42"/>
      <c r="F1162" s="229" t="s">
        <v>1655</v>
      </c>
      <c r="G1162" s="42"/>
      <c r="H1162" s="42"/>
      <c r="I1162" s="230"/>
      <c r="J1162" s="42"/>
      <c r="K1162" s="42"/>
      <c r="L1162" s="46"/>
      <c r="M1162" s="231"/>
      <c r="N1162" s="232"/>
      <c r="O1162" s="86"/>
      <c r="P1162" s="86"/>
      <c r="Q1162" s="86"/>
      <c r="R1162" s="86"/>
      <c r="S1162" s="86"/>
      <c r="T1162" s="87"/>
      <c r="U1162" s="40"/>
      <c r="V1162" s="40"/>
      <c r="W1162" s="40"/>
      <c r="X1162" s="40"/>
      <c r="Y1162" s="40"/>
      <c r="Z1162" s="40"/>
      <c r="AA1162" s="40"/>
      <c r="AB1162" s="40"/>
      <c r="AC1162" s="40"/>
      <c r="AD1162" s="40"/>
      <c r="AE1162" s="40"/>
      <c r="AT1162" s="19" t="s">
        <v>165</v>
      </c>
      <c r="AU1162" s="19" t="s">
        <v>83</v>
      </c>
    </row>
    <row r="1163" s="13" customFormat="1">
      <c r="A1163" s="13"/>
      <c r="B1163" s="233"/>
      <c r="C1163" s="234"/>
      <c r="D1163" s="228" t="s">
        <v>170</v>
      </c>
      <c r="E1163" s="235" t="s">
        <v>28</v>
      </c>
      <c r="F1163" s="236" t="s">
        <v>1657</v>
      </c>
      <c r="G1163" s="234"/>
      <c r="H1163" s="237">
        <v>705.42999999999995</v>
      </c>
      <c r="I1163" s="238"/>
      <c r="J1163" s="234"/>
      <c r="K1163" s="234"/>
      <c r="L1163" s="239"/>
      <c r="M1163" s="240"/>
      <c r="N1163" s="241"/>
      <c r="O1163" s="241"/>
      <c r="P1163" s="241"/>
      <c r="Q1163" s="241"/>
      <c r="R1163" s="241"/>
      <c r="S1163" s="241"/>
      <c r="T1163" s="242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3" t="s">
        <v>170</v>
      </c>
      <c r="AU1163" s="243" t="s">
        <v>83</v>
      </c>
      <c r="AV1163" s="13" t="s">
        <v>83</v>
      </c>
      <c r="AW1163" s="13" t="s">
        <v>35</v>
      </c>
      <c r="AX1163" s="13" t="s">
        <v>81</v>
      </c>
      <c r="AY1163" s="243" t="s">
        <v>156</v>
      </c>
    </row>
    <row r="1164" s="2" customFormat="1" ht="49.05" customHeight="1">
      <c r="A1164" s="40"/>
      <c r="B1164" s="41"/>
      <c r="C1164" s="215" t="s">
        <v>1658</v>
      </c>
      <c r="D1164" s="215" t="s">
        <v>158</v>
      </c>
      <c r="E1164" s="216" t="s">
        <v>1659</v>
      </c>
      <c r="F1164" s="217" t="s">
        <v>1660</v>
      </c>
      <c r="G1164" s="218" t="s">
        <v>161</v>
      </c>
      <c r="H1164" s="219">
        <v>1984.626</v>
      </c>
      <c r="I1164" s="220"/>
      <c r="J1164" s="221">
        <f>ROUND(I1164*H1164,2)</f>
        <v>0</v>
      </c>
      <c r="K1164" s="217" t="s">
        <v>162</v>
      </c>
      <c r="L1164" s="46"/>
      <c r="M1164" s="222" t="s">
        <v>28</v>
      </c>
      <c r="N1164" s="223" t="s">
        <v>45</v>
      </c>
      <c r="O1164" s="86"/>
      <c r="P1164" s="224">
        <f>O1164*H1164</f>
        <v>0</v>
      </c>
      <c r="Q1164" s="224">
        <v>0</v>
      </c>
      <c r="R1164" s="224">
        <f>Q1164*H1164</f>
        <v>0</v>
      </c>
      <c r="S1164" s="224">
        <v>0.014999999999999999</v>
      </c>
      <c r="T1164" s="225">
        <f>S1164*H1164</f>
        <v>29.769389999999998</v>
      </c>
      <c r="U1164" s="40"/>
      <c r="V1164" s="40"/>
      <c r="W1164" s="40"/>
      <c r="X1164" s="40"/>
      <c r="Y1164" s="40"/>
      <c r="Z1164" s="40"/>
      <c r="AA1164" s="40"/>
      <c r="AB1164" s="40"/>
      <c r="AC1164" s="40"/>
      <c r="AD1164" s="40"/>
      <c r="AE1164" s="40"/>
      <c r="AR1164" s="226" t="s">
        <v>1391</v>
      </c>
      <c r="AT1164" s="226" t="s">
        <v>158</v>
      </c>
      <c r="AU1164" s="226" t="s">
        <v>83</v>
      </c>
      <c r="AY1164" s="19" t="s">
        <v>156</v>
      </c>
      <c r="BE1164" s="227">
        <f>IF(N1164="základní",J1164,0)</f>
        <v>0</v>
      </c>
      <c r="BF1164" s="227">
        <f>IF(N1164="snížená",J1164,0)</f>
        <v>0</v>
      </c>
      <c r="BG1164" s="227">
        <f>IF(N1164="zákl. přenesená",J1164,0)</f>
        <v>0</v>
      </c>
      <c r="BH1164" s="227">
        <f>IF(N1164="sníž. přenesená",J1164,0)</f>
        <v>0</v>
      </c>
      <c r="BI1164" s="227">
        <f>IF(N1164="nulová",J1164,0)</f>
        <v>0</v>
      </c>
      <c r="BJ1164" s="19" t="s">
        <v>81</v>
      </c>
      <c r="BK1164" s="227">
        <f>ROUND(I1164*H1164,2)</f>
        <v>0</v>
      </c>
      <c r="BL1164" s="19" t="s">
        <v>1391</v>
      </c>
      <c r="BM1164" s="226" t="s">
        <v>1661</v>
      </c>
    </row>
    <row r="1165" s="2" customFormat="1">
      <c r="A1165" s="40"/>
      <c r="B1165" s="41"/>
      <c r="C1165" s="42"/>
      <c r="D1165" s="228" t="s">
        <v>165</v>
      </c>
      <c r="E1165" s="42"/>
      <c r="F1165" s="229" t="s">
        <v>1660</v>
      </c>
      <c r="G1165" s="42"/>
      <c r="H1165" s="42"/>
      <c r="I1165" s="230"/>
      <c r="J1165" s="42"/>
      <c r="K1165" s="42"/>
      <c r="L1165" s="46"/>
      <c r="M1165" s="231"/>
      <c r="N1165" s="232"/>
      <c r="O1165" s="86"/>
      <c r="P1165" s="86"/>
      <c r="Q1165" s="86"/>
      <c r="R1165" s="86"/>
      <c r="S1165" s="86"/>
      <c r="T1165" s="87"/>
      <c r="U1165" s="40"/>
      <c r="V1165" s="40"/>
      <c r="W1165" s="40"/>
      <c r="X1165" s="40"/>
      <c r="Y1165" s="40"/>
      <c r="Z1165" s="40"/>
      <c r="AA1165" s="40"/>
      <c r="AB1165" s="40"/>
      <c r="AC1165" s="40"/>
      <c r="AD1165" s="40"/>
      <c r="AE1165" s="40"/>
      <c r="AT1165" s="19" t="s">
        <v>165</v>
      </c>
      <c r="AU1165" s="19" t="s">
        <v>83</v>
      </c>
    </row>
    <row r="1166" s="13" customFormat="1">
      <c r="A1166" s="13"/>
      <c r="B1166" s="233"/>
      <c r="C1166" s="234"/>
      <c r="D1166" s="228" t="s">
        <v>170</v>
      </c>
      <c r="E1166" s="235" t="s">
        <v>28</v>
      </c>
      <c r="F1166" s="236" t="s">
        <v>1662</v>
      </c>
      <c r="G1166" s="234"/>
      <c r="H1166" s="237">
        <v>1984.626</v>
      </c>
      <c r="I1166" s="238"/>
      <c r="J1166" s="234"/>
      <c r="K1166" s="234"/>
      <c r="L1166" s="239"/>
      <c r="M1166" s="240"/>
      <c r="N1166" s="241"/>
      <c r="O1166" s="241"/>
      <c r="P1166" s="241"/>
      <c r="Q1166" s="241"/>
      <c r="R1166" s="241"/>
      <c r="S1166" s="241"/>
      <c r="T1166" s="242"/>
      <c r="U1166" s="13"/>
      <c r="V1166" s="13"/>
      <c r="W1166" s="13"/>
      <c r="X1166" s="13"/>
      <c r="Y1166" s="13"/>
      <c r="Z1166" s="13"/>
      <c r="AA1166" s="13"/>
      <c r="AB1166" s="13"/>
      <c r="AC1166" s="13"/>
      <c r="AD1166" s="13"/>
      <c r="AE1166" s="13"/>
      <c r="AT1166" s="243" t="s">
        <v>170</v>
      </c>
      <c r="AU1166" s="243" t="s">
        <v>83</v>
      </c>
      <c r="AV1166" s="13" t="s">
        <v>83</v>
      </c>
      <c r="AW1166" s="13" t="s">
        <v>35</v>
      </c>
      <c r="AX1166" s="13" t="s">
        <v>81</v>
      </c>
      <c r="AY1166" s="243" t="s">
        <v>156</v>
      </c>
    </row>
    <row r="1167" s="2" customFormat="1" ht="49.05" customHeight="1">
      <c r="A1167" s="40"/>
      <c r="B1167" s="41"/>
      <c r="C1167" s="215" t="s">
        <v>1663</v>
      </c>
      <c r="D1167" s="215" t="s">
        <v>158</v>
      </c>
      <c r="E1167" s="216" t="s">
        <v>1664</v>
      </c>
      <c r="F1167" s="217" t="s">
        <v>1665</v>
      </c>
      <c r="G1167" s="218" t="s">
        <v>161</v>
      </c>
      <c r="H1167" s="219">
        <v>224.56999999999999</v>
      </c>
      <c r="I1167" s="220"/>
      <c r="J1167" s="221">
        <f>ROUND(I1167*H1167,2)</f>
        <v>0</v>
      </c>
      <c r="K1167" s="217" t="s">
        <v>162</v>
      </c>
      <c r="L1167" s="46"/>
      <c r="M1167" s="222" t="s">
        <v>28</v>
      </c>
      <c r="N1167" s="223" t="s">
        <v>45</v>
      </c>
      <c r="O1167" s="86"/>
      <c r="P1167" s="224">
        <f>O1167*H1167</f>
        <v>0</v>
      </c>
      <c r="Q1167" s="224">
        <v>0.015789999999999998</v>
      </c>
      <c r="R1167" s="224">
        <f>Q1167*H1167</f>
        <v>3.5459602999999995</v>
      </c>
      <c r="S1167" s="224">
        <v>0</v>
      </c>
      <c r="T1167" s="225">
        <f>S1167*H1167</f>
        <v>0</v>
      </c>
      <c r="U1167" s="40"/>
      <c r="V1167" s="40"/>
      <c r="W1167" s="40"/>
      <c r="X1167" s="40"/>
      <c r="Y1167" s="40"/>
      <c r="Z1167" s="40"/>
      <c r="AA1167" s="40"/>
      <c r="AB1167" s="40"/>
      <c r="AC1167" s="40"/>
      <c r="AD1167" s="40"/>
      <c r="AE1167" s="40"/>
      <c r="AR1167" s="226" t="s">
        <v>1391</v>
      </c>
      <c r="AT1167" s="226" t="s">
        <v>158</v>
      </c>
      <c r="AU1167" s="226" t="s">
        <v>83</v>
      </c>
      <c r="AY1167" s="19" t="s">
        <v>156</v>
      </c>
      <c r="BE1167" s="227">
        <f>IF(N1167="základní",J1167,0)</f>
        <v>0</v>
      </c>
      <c r="BF1167" s="227">
        <f>IF(N1167="snížená",J1167,0)</f>
        <v>0</v>
      </c>
      <c r="BG1167" s="227">
        <f>IF(N1167="zákl. přenesená",J1167,0)</f>
        <v>0</v>
      </c>
      <c r="BH1167" s="227">
        <f>IF(N1167="sníž. přenesená",J1167,0)</f>
        <v>0</v>
      </c>
      <c r="BI1167" s="227">
        <f>IF(N1167="nulová",J1167,0)</f>
        <v>0</v>
      </c>
      <c r="BJ1167" s="19" t="s">
        <v>81</v>
      </c>
      <c r="BK1167" s="227">
        <f>ROUND(I1167*H1167,2)</f>
        <v>0</v>
      </c>
      <c r="BL1167" s="19" t="s">
        <v>1391</v>
      </c>
      <c r="BM1167" s="226" t="s">
        <v>1666</v>
      </c>
    </row>
    <row r="1168" s="2" customFormat="1">
      <c r="A1168" s="40"/>
      <c r="B1168" s="41"/>
      <c r="C1168" s="42"/>
      <c r="D1168" s="228" t="s">
        <v>165</v>
      </c>
      <c r="E1168" s="42"/>
      <c r="F1168" s="229" t="s">
        <v>1665</v>
      </c>
      <c r="G1168" s="42"/>
      <c r="H1168" s="42"/>
      <c r="I1168" s="230"/>
      <c r="J1168" s="42"/>
      <c r="K1168" s="42"/>
      <c r="L1168" s="46"/>
      <c r="M1168" s="231"/>
      <c r="N1168" s="232"/>
      <c r="O1168" s="86"/>
      <c r="P1168" s="86"/>
      <c r="Q1168" s="86"/>
      <c r="R1168" s="86"/>
      <c r="S1168" s="86"/>
      <c r="T1168" s="87"/>
      <c r="U1168" s="40"/>
      <c r="V1168" s="40"/>
      <c r="W1168" s="40"/>
      <c r="X1168" s="40"/>
      <c r="Y1168" s="40"/>
      <c r="Z1168" s="40"/>
      <c r="AA1168" s="40"/>
      <c r="AB1168" s="40"/>
      <c r="AC1168" s="40"/>
      <c r="AD1168" s="40"/>
      <c r="AE1168" s="40"/>
      <c r="AT1168" s="19" t="s">
        <v>165</v>
      </c>
      <c r="AU1168" s="19" t="s">
        <v>83</v>
      </c>
    </row>
    <row r="1169" s="13" customFormat="1">
      <c r="A1169" s="13"/>
      <c r="B1169" s="233"/>
      <c r="C1169" s="234"/>
      <c r="D1169" s="228" t="s">
        <v>170</v>
      </c>
      <c r="E1169" s="235" t="s">
        <v>28</v>
      </c>
      <c r="F1169" s="236" t="s">
        <v>1667</v>
      </c>
      <c r="G1169" s="234"/>
      <c r="H1169" s="237">
        <v>8.6999999999999993</v>
      </c>
      <c r="I1169" s="238"/>
      <c r="J1169" s="234"/>
      <c r="K1169" s="234"/>
      <c r="L1169" s="239"/>
      <c r="M1169" s="240"/>
      <c r="N1169" s="241"/>
      <c r="O1169" s="241"/>
      <c r="P1169" s="241"/>
      <c r="Q1169" s="241"/>
      <c r="R1169" s="241"/>
      <c r="S1169" s="241"/>
      <c r="T1169" s="242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43" t="s">
        <v>170</v>
      </c>
      <c r="AU1169" s="243" t="s">
        <v>83</v>
      </c>
      <c r="AV1169" s="13" t="s">
        <v>83</v>
      </c>
      <c r="AW1169" s="13" t="s">
        <v>35</v>
      </c>
      <c r="AX1169" s="13" t="s">
        <v>74</v>
      </c>
      <c r="AY1169" s="243" t="s">
        <v>156</v>
      </c>
    </row>
    <row r="1170" s="13" customFormat="1">
      <c r="A1170" s="13"/>
      <c r="B1170" s="233"/>
      <c r="C1170" s="234"/>
      <c r="D1170" s="228" t="s">
        <v>170</v>
      </c>
      <c r="E1170" s="235" t="s">
        <v>28</v>
      </c>
      <c r="F1170" s="236" t="s">
        <v>1668</v>
      </c>
      <c r="G1170" s="234"/>
      <c r="H1170" s="237">
        <v>36.719999999999999</v>
      </c>
      <c r="I1170" s="238"/>
      <c r="J1170" s="234"/>
      <c r="K1170" s="234"/>
      <c r="L1170" s="239"/>
      <c r="M1170" s="240"/>
      <c r="N1170" s="241"/>
      <c r="O1170" s="241"/>
      <c r="P1170" s="241"/>
      <c r="Q1170" s="241"/>
      <c r="R1170" s="241"/>
      <c r="S1170" s="241"/>
      <c r="T1170" s="242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3" t="s">
        <v>170</v>
      </c>
      <c r="AU1170" s="243" t="s">
        <v>83</v>
      </c>
      <c r="AV1170" s="13" t="s">
        <v>83</v>
      </c>
      <c r="AW1170" s="13" t="s">
        <v>35</v>
      </c>
      <c r="AX1170" s="13" t="s">
        <v>74</v>
      </c>
      <c r="AY1170" s="243" t="s">
        <v>156</v>
      </c>
    </row>
    <row r="1171" s="13" customFormat="1">
      <c r="A1171" s="13"/>
      <c r="B1171" s="233"/>
      <c r="C1171" s="234"/>
      <c r="D1171" s="228" t="s">
        <v>170</v>
      </c>
      <c r="E1171" s="235" t="s">
        <v>28</v>
      </c>
      <c r="F1171" s="236" t="s">
        <v>1669</v>
      </c>
      <c r="G1171" s="234"/>
      <c r="H1171" s="237">
        <v>10.35</v>
      </c>
      <c r="I1171" s="238"/>
      <c r="J1171" s="234"/>
      <c r="K1171" s="234"/>
      <c r="L1171" s="239"/>
      <c r="M1171" s="240"/>
      <c r="N1171" s="241"/>
      <c r="O1171" s="241"/>
      <c r="P1171" s="241"/>
      <c r="Q1171" s="241"/>
      <c r="R1171" s="241"/>
      <c r="S1171" s="241"/>
      <c r="T1171" s="242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43" t="s">
        <v>170</v>
      </c>
      <c r="AU1171" s="243" t="s">
        <v>83</v>
      </c>
      <c r="AV1171" s="13" t="s">
        <v>83</v>
      </c>
      <c r="AW1171" s="13" t="s">
        <v>35</v>
      </c>
      <c r="AX1171" s="13" t="s">
        <v>74</v>
      </c>
      <c r="AY1171" s="243" t="s">
        <v>156</v>
      </c>
    </row>
    <row r="1172" s="13" customFormat="1">
      <c r="A1172" s="13"/>
      <c r="B1172" s="233"/>
      <c r="C1172" s="234"/>
      <c r="D1172" s="228" t="s">
        <v>170</v>
      </c>
      <c r="E1172" s="235" t="s">
        <v>28</v>
      </c>
      <c r="F1172" s="236" t="s">
        <v>1670</v>
      </c>
      <c r="G1172" s="234"/>
      <c r="H1172" s="237">
        <v>168.80000000000001</v>
      </c>
      <c r="I1172" s="238"/>
      <c r="J1172" s="234"/>
      <c r="K1172" s="234"/>
      <c r="L1172" s="239"/>
      <c r="M1172" s="240"/>
      <c r="N1172" s="241"/>
      <c r="O1172" s="241"/>
      <c r="P1172" s="241"/>
      <c r="Q1172" s="241"/>
      <c r="R1172" s="241"/>
      <c r="S1172" s="241"/>
      <c r="T1172" s="242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43" t="s">
        <v>170</v>
      </c>
      <c r="AU1172" s="243" t="s">
        <v>83</v>
      </c>
      <c r="AV1172" s="13" t="s">
        <v>83</v>
      </c>
      <c r="AW1172" s="13" t="s">
        <v>35</v>
      </c>
      <c r="AX1172" s="13" t="s">
        <v>74</v>
      </c>
      <c r="AY1172" s="243" t="s">
        <v>156</v>
      </c>
    </row>
    <row r="1173" s="14" customFormat="1">
      <c r="A1173" s="14"/>
      <c r="B1173" s="244"/>
      <c r="C1173" s="245"/>
      <c r="D1173" s="228" t="s">
        <v>170</v>
      </c>
      <c r="E1173" s="246" t="s">
        <v>28</v>
      </c>
      <c r="F1173" s="247" t="s">
        <v>186</v>
      </c>
      <c r="G1173" s="245"/>
      <c r="H1173" s="248">
        <v>224.57000000000002</v>
      </c>
      <c r="I1173" s="249"/>
      <c r="J1173" s="245"/>
      <c r="K1173" s="245"/>
      <c r="L1173" s="250"/>
      <c r="M1173" s="251"/>
      <c r="N1173" s="252"/>
      <c r="O1173" s="252"/>
      <c r="P1173" s="252"/>
      <c r="Q1173" s="252"/>
      <c r="R1173" s="252"/>
      <c r="S1173" s="252"/>
      <c r="T1173" s="253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54" t="s">
        <v>170</v>
      </c>
      <c r="AU1173" s="254" t="s">
        <v>83</v>
      </c>
      <c r="AV1173" s="14" t="s">
        <v>163</v>
      </c>
      <c r="AW1173" s="14" t="s">
        <v>35</v>
      </c>
      <c r="AX1173" s="14" t="s">
        <v>81</v>
      </c>
      <c r="AY1173" s="254" t="s">
        <v>156</v>
      </c>
    </row>
    <row r="1174" s="2" customFormat="1" ht="37.8" customHeight="1">
      <c r="A1174" s="40"/>
      <c r="B1174" s="41"/>
      <c r="C1174" s="215" t="s">
        <v>1671</v>
      </c>
      <c r="D1174" s="215" t="s">
        <v>158</v>
      </c>
      <c r="E1174" s="216" t="s">
        <v>1672</v>
      </c>
      <c r="F1174" s="217" t="s">
        <v>1673</v>
      </c>
      <c r="G1174" s="218" t="s">
        <v>168</v>
      </c>
      <c r="H1174" s="219">
        <v>110.063</v>
      </c>
      <c r="I1174" s="220"/>
      <c r="J1174" s="221">
        <f>ROUND(I1174*H1174,2)</f>
        <v>0</v>
      </c>
      <c r="K1174" s="217" t="s">
        <v>162</v>
      </c>
      <c r="L1174" s="46"/>
      <c r="M1174" s="222" t="s">
        <v>28</v>
      </c>
      <c r="N1174" s="223" t="s">
        <v>45</v>
      </c>
      <c r="O1174" s="86"/>
      <c r="P1174" s="224">
        <f>O1174*H1174</f>
        <v>0</v>
      </c>
      <c r="Q1174" s="224">
        <v>0.023369999999999998</v>
      </c>
      <c r="R1174" s="224">
        <f>Q1174*H1174</f>
        <v>2.57217231</v>
      </c>
      <c r="S1174" s="224">
        <v>0</v>
      </c>
      <c r="T1174" s="225">
        <f>S1174*H1174</f>
        <v>0</v>
      </c>
      <c r="U1174" s="40"/>
      <c r="V1174" s="40"/>
      <c r="W1174" s="40"/>
      <c r="X1174" s="40"/>
      <c r="Y1174" s="40"/>
      <c r="Z1174" s="40"/>
      <c r="AA1174" s="40"/>
      <c r="AB1174" s="40"/>
      <c r="AC1174" s="40"/>
      <c r="AD1174" s="40"/>
      <c r="AE1174" s="40"/>
      <c r="AR1174" s="226" t="s">
        <v>1391</v>
      </c>
      <c r="AT1174" s="226" t="s">
        <v>158</v>
      </c>
      <c r="AU1174" s="226" t="s">
        <v>83</v>
      </c>
      <c r="AY1174" s="19" t="s">
        <v>156</v>
      </c>
      <c r="BE1174" s="227">
        <f>IF(N1174="základní",J1174,0)</f>
        <v>0</v>
      </c>
      <c r="BF1174" s="227">
        <f>IF(N1174="snížená",J1174,0)</f>
        <v>0</v>
      </c>
      <c r="BG1174" s="227">
        <f>IF(N1174="zákl. přenesená",J1174,0)</f>
        <v>0</v>
      </c>
      <c r="BH1174" s="227">
        <f>IF(N1174="sníž. přenesená",J1174,0)</f>
        <v>0</v>
      </c>
      <c r="BI1174" s="227">
        <f>IF(N1174="nulová",J1174,0)</f>
        <v>0</v>
      </c>
      <c r="BJ1174" s="19" t="s">
        <v>81</v>
      </c>
      <c r="BK1174" s="227">
        <f>ROUND(I1174*H1174,2)</f>
        <v>0</v>
      </c>
      <c r="BL1174" s="19" t="s">
        <v>1391</v>
      </c>
      <c r="BM1174" s="226" t="s">
        <v>1674</v>
      </c>
    </row>
    <row r="1175" s="2" customFormat="1">
      <c r="A1175" s="40"/>
      <c r="B1175" s="41"/>
      <c r="C1175" s="42"/>
      <c r="D1175" s="228" t="s">
        <v>165</v>
      </c>
      <c r="E1175" s="42"/>
      <c r="F1175" s="229" t="s">
        <v>1673</v>
      </c>
      <c r="G1175" s="42"/>
      <c r="H1175" s="42"/>
      <c r="I1175" s="230"/>
      <c r="J1175" s="42"/>
      <c r="K1175" s="42"/>
      <c r="L1175" s="46"/>
      <c r="M1175" s="231"/>
      <c r="N1175" s="232"/>
      <c r="O1175" s="86"/>
      <c r="P1175" s="86"/>
      <c r="Q1175" s="86"/>
      <c r="R1175" s="86"/>
      <c r="S1175" s="86"/>
      <c r="T1175" s="87"/>
      <c r="U1175" s="40"/>
      <c r="V1175" s="40"/>
      <c r="W1175" s="40"/>
      <c r="X1175" s="40"/>
      <c r="Y1175" s="40"/>
      <c r="Z1175" s="40"/>
      <c r="AA1175" s="40"/>
      <c r="AB1175" s="40"/>
      <c r="AC1175" s="40"/>
      <c r="AD1175" s="40"/>
      <c r="AE1175" s="40"/>
      <c r="AT1175" s="19" t="s">
        <v>165</v>
      </c>
      <c r="AU1175" s="19" t="s">
        <v>83</v>
      </c>
    </row>
    <row r="1176" s="13" customFormat="1">
      <c r="A1176" s="13"/>
      <c r="B1176" s="233"/>
      <c r="C1176" s="234"/>
      <c r="D1176" s="228" t="s">
        <v>170</v>
      </c>
      <c r="E1176" s="235" t="s">
        <v>28</v>
      </c>
      <c r="F1176" s="236" t="s">
        <v>1675</v>
      </c>
      <c r="G1176" s="234"/>
      <c r="H1176" s="237">
        <v>110.063</v>
      </c>
      <c r="I1176" s="238"/>
      <c r="J1176" s="234"/>
      <c r="K1176" s="234"/>
      <c r="L1176" s="239"/>
      <c r="M1176" s="240"/>
      <c r="N1176" s="241"/>
      <c r="O1176" s="241"/>
      <c r="P1176" s="241"/>
      <c r="Q1176" s="241"/>
      <c r="R1176" s="241"/>
      <c r="S1176" s="241"/>
      <c r="T1176" s="242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3" t="s">
        <v>170</v>
      </c>
      <c r="AU1176" s="243" t="s">
        <v>83</v>
      </c>
      <c r="AV1176" s="13" t="s">
        <v>83</v>
      </c>
      <c r="AW1176" s="13" t="s">
        <v>35</v>
      </c>
      <c r="AX1176" s="13" t="s">
        <v>81</v>
      </c>
      <c r="AY1176" s="243" t="s">
        <v>156</v>
      </c>
    </row>
    <row r="1177" s="2" customFormat="1" ht="37.8" customHeight="1">
      <c r="A1177" s="40"/>
      <c r="B1177" s="41"/>
      <c r="C1177" s="215" t="s">
        <v>1676</v>
      </c>
      <c r="D1177" s="215" t="s">
        <v>158</v>
      </c>
      <c r="E1177" s="216" t="s">
        <v>1677</v>
      </c>
      <c r="F1177" s="217" t="s">
        <v>1678</v>
      </c>
      <c r="G1177" s="218" t="s">
        <v>161</v>
      </c>
      <c r="H1177" s="219">
        <v>1348</v>
      </c>
      <c r="I1177" s="220"/>
      <c r="J1177" s="221">
        <f>ROUND(I1177*H1177,2)</f>
        <v>0</v>
      </c>
      <c r="K1177" s="217" t="s">
        <v>162</v>
      </c>
      <c r="L1177" s="46"/>
      <c r="M1177" s="222" t="s">
        <v>28</v>
      </c>
      <c r="N1177" s="223" t="s">
        <v>45</v>
      </c>
      <c r="O1177" s="86"/>
      <c r="P1177" s="224">
        <f>O1177*H1177</f>
        <v>0</v>
      </c>
      <c r="Q1177" s="224">
        <v>0.0098200000000000006</v>
      </c>
      <c r="R1177" s="224">
        <f>Q1177*H1177</f>
        <v>13.237360000000001</v>
      </c>
      <c r="S1177" s="224">
        <v>0</v>
      </c>
      <c r="T1177" s="225">
        <f>S1177*H1177</f>
        <v>0</v>
      </c>
      <c r="U1177" s="40"/>
      <c r="V1177" s="40"/>
      <c r="W1177" s="40"/>
      <c r="X1177" s="40"/>
      <c r="Y1177" s="40"/>
      <c r="Z1177" s="40"/>
      <c r="AA1177" s="40"/>
      <c r="AB1177" s="40"/>
      <c r="AC1177" s="40"/>
      <c r="AD1177" s="40"/>
      <c r="AE1177" s="40"/>
      <c r="AR1177" s="226" t="s">
        <v>1391</v>
      </c>
      <c r="AT1177" s="226" t="s">
        <v>158</v>
      </c>
      <c r="AU1177" s="226" t="s">
        <v>83</v>
      </c>
      <c r="AY1177" s="19" t="s">
        <v>156</v>
      </c>
      <c r="BE1177" s="227">
        <f>IF(N1177="základní",J1177,0)</f>
        <v>0</v>
      </c>
      <c r="BF1177" s="227">
        <f>IF(N1177="snížená",J1177,0)</f>
        <v>0</v>
      </c>
      <c r="BG1177" s="227">
        <f>IF(N1177="zákl. přenesená",J1177,0)</f>
        <v>0</v>
      </c>
      <c r="BH1177" s="227">
        <f>IF(N1177="sníž. přenesená",J1177,0)</f>
        <v>0</v>
      </c>
      <c r="BI1177" s="227">
        <f>IF(N1177="nulová",J1177,0)</f>
        <v>0</v>
      </c>
      <c r="BJ1177" s="19" t="s">
        <v>81</v>
      </c>
      <c r="BK1177" s="227">
        <f>ROUND(I1177*H1177,2)</f>
        <v>0</v>
      </c>
      <c r="BL1177" s="19" t="s">
        <v>1391</v>
      </c>
      <c r="BM1177" s="226" t="s">
        <v>1679</v>
      </c>
    </row>
    <row r="1178" s="2" customFormat="1">
      <c r="A1178" s="40"/>
      <c r="B1178" s="41"/>
      <c r="C1178" s="42"/>
      <c r="D1178" s="228" t="s">
        <v>165</v>
      </c>
      <c r="E1178" s="42"/>
      <c r="F1178" s="229" t="s">
        <v>1678</v>
      </c>
      <c r="G1178" s="42"/>
      <c r="H1178" s="42"/>
      <c r="I1178" s="230"/>
      <c r="J1178" s="42"/>
      <c r="K1178" s="42"/>
      <c r="L1178" s="46"/>
      <c r="M1178" s="231"/>
      <c r="N1178" s="232"/>
      <c r="O1178" s="86"/>
      <c r="P1178" s="86"/>
      <c r="Q1178" s="86"/>
      <c r="R1178" s="86"/>
      <c r="S1178" s="86"/>
      <c r="T1178" s="87"/>
      <c r="U1178" s="40"/>
      <c r="V1178" s="40"/>
      <c r="W1178" s="40"/>
      <c r="X1178" s="40"/>
      <c r="Y1178" s="40"/>
      <c r="Z1178" s="40"/>
      <c r="AA1178" s="40"/>
      <c r="AB1178" s="40"/>
      <c r="AC1178" s="40"/>
      <c r="AD1178" s="40"/>
      <c r="AE1178" s="40"/>
      <c r="AT1178" s="19" t="s">
        <v>165</v>
      </c>
      <c r="AU1178" s="19" t="s">
        <v>83</v>
      </c>
    </row>
    <row r="1179" s="13" customFormat="1">
      <c r="A1179" s="13"/>
      <c r="B1179" s="233"/>
      <c r="C1179" s="234"/>
      <c r="D1179" s="228" t="s">
        <v>170</v>
      </c>
      <c r="E1179" s="235" t="s">
        <v>28</v>
      </c>
      <c r="F1179" s="236" t="s">
        <v>1680</v>
      </c>
      <c r="G1179" s="234"/>
      <c r="H1179" s="237">
        <v>1348</v>
      </c>
      <c r="I1179" s="238"/>
      <c r="J1179" s="234"/>
      <c r="K1179" s="234"/>
      <c r="L1179" s="239"/>
      <c r="M1179" s="240"/>
      <c r="N1179" s="241"/>
      <c r="O1179" s="241"/>
      <c r="P1179" s="241"/>
      <c r="Q1179" s="241"/>
      <c r="R1179" s="241"/>
      <c r="S1179" s="241"/>
      <c r="T1179" s="242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43" t="s">
        <v>170</v>
      </c>
      <c r="AU1179" s="243" t="s">
        <v>83</v>
      </c>
      <c r="AV1179" s="13" t="s">
        <v>83</v>
      </c>
      <c r="AW1179" s="13" t="s">
        <v>35</v>
      </c>
      <c r="AX1179" s="13" t="s">
        <v>81</v>
      </c>
      <c r="AY1179" s="243" t="s">
        <v>156</v>
      </c>
    </row>
    <row r="1180" s="2" customFormat="1" ht="14.4" customHeight="1">
      <c r="A1180" s="40"/>
      <c r="B1180" s="41"/>
      <c r="C1180" s="215" t="s">
        <v>1681</v>
      </c>
      <c r="D1180" s="215" t="s">
        <v>158</v>
      </c>
      <c r="E1180" s="216" t="s">
        <v>1682</v>
      </c>
      <c r="F1180" s="217" t="s">
        <v>1683</v>
      </c>
      <c r="G1180" s="218" t="s">
        <v>161</v>
      </c>
      <c r="H1180" s="219">
        <v>367.81</v>
      </c>
      <c r="I1180" s="220"/>
      <c r="J1180" s="221">
        <f>ROUND(I1180*H1180,2)</f>
        <v>0</v>
      </c>
      <c r="K1180" s="217" t="s">
        <v>162</v>
      </c>
      <c r="L1180" s="46"/>
      <c r="M1180" s="222" t="s">
        <v>28</v>
      </c>
      <c r="N1180" s="223" t="s">
        <v>45</v>
      </c>
      <c r="O1180" s="86"/>
      <c r="P1180" s="224">
        <f>O1180*H1180</f>
        <v>0</v>
      </c>
      <c r="Q1180" s="224">
        <v>0</v>
      </c>
      <c r="R1180" s="224">
        <f>Q1180*H1180</f>
        <v>0</v>
      </c>
      <c r="S1180" s="224">
        <v>0.017999999999999999</v>
      </c>
      <c r="T1180" s="225">
        <f>S1180*H1180</f>
        <v>6.6205799999999995</v>
      </c>
      <c r="U1180" s="40"/>
      <c r="V1180" s="40"/>
      <c r="W1180" s="40"/>
      <c r="X1180" s="40"/>
      <c r="Y1180" s="40"/>
      <c r="Z1180" s="40"/>
      <c r="AA1180" s="40"/>
      <c r="AB1180" s="40"/>
      <c r="AC1180" s="40"/>
      <c r="AD1180" s="40"/>
      <c r="AE1180" s="40"/>
      <c r="AR1180" s="226" t="s">
        <v>1391</v>
      </c>
      <c r="AT1180" s="226" t="s">
        <v>158</v>
      </c>
      <c r="AU1180" s="226" t="s">
        <v>83</v>
      </c>
      <c r="AY1180" s="19" t="s">
        <v>156</v>
      </c>
      <c r="BE1180" s="227">
        <f>IF(N1180="základní",J1180,0)</f>
        <v>0</v>
      </c>
      <c r="BF1180" s="227">
        <f>IF(N1180="snížená",J1180,0)</f>
        <v>0</v>
      </c>
      <c r="BG1180" s="227">
        <f>IF(N1180="zákl. přenesená",J1180,0)</f>
        <v>0</v>
      </c>
      <c r="BH1180" s="227">
        <f>IF(N1180="sníž. přenesená",J1180,0)</f>
        <v>0</v>
      </c>
      <c r="BI1180" s="227">
        <f>IF(N1180="nulová",J1180,0)</f>
        <v>0</v>
      </c>
      <c r="BJ1180" s="19" t="s">
        <v>81</v>
      </c>
      <c r="BK1180" s="227">
        <f>ROUND(I1180*H1180,2)</f>
        <v>0</v>
      </c>
      <c r="BL1180" s="19" t="s">
        <v>1391</v>
      </c>
      <c r="BM1180" s="226" t="s">
        <v>1684</v>
      </c>
    </row>
    <row r="1181" s="2" customFormat="1">
      <c r="A1181" s="40"/>
      <c r="B1181" s="41"/>
      <c r="C1181" s="42"/>
      <c r="D1181" s="228" t="s">
        <v>165</v>
      </c>
      <c r="E1181" s="42"/>
      <c r="F1181" s="229" t="s">
        <v>1683</v>
      </c>
      <c r="G1181" s="42"/>
      <c r="H1181" s="42"/>
      <c r="I1181" s="230"/>
      <c r="J1181" s="42"/>
      <c r="K1181" s="42"/>
      <c r="L1181" s="46"/>
      <c r="M1181" s="231"/>
      <c r="N1181" s="232"/>
      <c r="O1181" s="86"/>
      <c r="P1181" s="86"/>
      <c r="Q1181" s="86"/>
      <c r="R1181" s="86"/>
      <c r="S1181" s="86"/>
      <c r="T1181" s="87"/>
      <c r="U1181" s="40"/>
      <c r="V1181" s="40"/>
      <c r="W1181" s="40"/>
      <c r="X1181" s="40"/>
      <c r="Y1181" s="40"/>
      <c r="Z1181" s="40"/>
      <c r="AA1181" s="40"/>
      <c r="AB1181" s="40"/>
      <c r="AC1181" s="40"/>
      <c r="AD1181" s="40"/>
      <c r="AE1181" s="40"/>
      <c r="AT1181" s="19" t="s">
        <v>165</v>
      </c>
      <c r="AU1181" s="19" t="s">
        <v>83</v>
      </c>
    </row>
    <row r="1182" s="2" customFormat="1" ht="24.15" customHeight="1">
      <c r="A1182" s="40"/>
      <c r="B1182" s="41"/>
      <c r="C1182" s="215" t="s">
        <v>1685</v>
      </c>
      <c r="D1182" s="215" t="s">
        <v>158</v>
      </c>
      <c r="E1182" s="216" t="s">
        <v>1686</v>
      </c>
      <c r="F1182" s="217" t="s">
        <v>1687</v>
      </c>
      <c r="G1182" s="218" t="s">
        <v>161</v>
      </c>
      <c r="H1182" s="219">
        <v>1968.3199999999999</v>
      </c>
      <c r="I1182" s="220"/>
      <c r="J1182" s="221">
        <f>ROUND(I1182*H1182,2)</f>
        <v>0</v>
      </c>
      <c r="K1182" s="217" t="s">
        <v>162</v>
      </c>
      <c r="L1182" s="46"/>
      <c r="M1182" s="222" t="s">
        <v>28</v>
      </c>
      <c r="N1182" s="223" t="s">
        <v>45</v>
      </c>
      <c r="O1182" s="86"/>
      <c r="P1182" s="224">
        <f>O1182*H1182</f>
        <v>0</v>
      </c>
      <c r="Q1182" s="224">
        <v>0.00020000000000000001</v>
      </c>
      <c r="R1182" s="224">
        <f>Q1182*H1182</f>
        <v>0.39366400000000001</v>
      </c>
      <c r="S1182" s="224">
        <v>0</v>
      </c>
      <c r="T1182" s="225">
        <f>S1182*H1182</f>
        <v>0</v>
      </c>
      <c r="U1182" s="40"/>
      <c r="V1182" s="40"/>
      <c r="W1182" s="40"/>
      <c r="X1182" s="40"/>
      <c r="Y1182" s="40"/>
      <c r="Z1182" s="40"/>
      <c r="AA1182" s="40"/>
      <c r="AB1182" s="40"/>
      <c r="AC1182" s="40"/>
      <c r="AD1182" s="40"/>
      <c r="AE1182" s="40"/>
      <c r="AR1182" s="226" t="s">
        <v>1391</v>
      </c>
      <c r="AT1182" s="226" t="s">
        <v>158</v>
      </c>
      <c r="AU1182" s="226" t="s">
        <v>83</v>
      </c>
      <c r="AY1182" s="19" t="s">
        <v>156</v>
      </c>
      <c r="BE1182" s="227">
        <f>IF(N1182="základní",J1182,0)</f>
        <v>0</v>
      </c>
      <c r="BF1182" s="227">
        <f>IF(N1182="snížená",J1182,0)</f>
        <v>0</v>
      </c>
      <c r="BG1182" s="227">
        <f>IF(N1182="zákl. přenesená",J1182,0)</f>
        <v>0</v>
      </c>
      <c r="BH1182" s="227">
        <f>IF(N1182="sníž. přenesená",J1182,0)</f>
        <v>0</v>
      </c>
      <c r="BI1182" s="227">
        <f>IF(N1182="nulová",J1182,0)</f>
        <v>0</v>
      </c>
      <c r="BJ1182" s="19" t="s">
        <v>81</v>
      </c>
      <c r="BK1182" s="227">
        <f>ROUND(I1182*H1182,2)</f>
        <v>0</v>
      </c>
      <c r="BL1182" s="19" t="s">
        <v>1391</v>
      </c>
      <c r="BM1182" s="226" t="s">
        <v>1688</v>
      </c>
    </row>
    <row r="1183" s="2" customFormat="1">
      <c r="A1183" s="40"/>
      <c r="B1183" s="41"/>
      <c r="C1183" s="42"/>
      <c r="D1183" s="228" t="s">
        <v>165</v>
      </c>
      <c r="E1183" s="42"/>
      <c r="F1183" s="229" t="s">
        <v>1687</v>
      </c>
      <c r="G1183" s="42"/>
      <c r="H1183" s="42"/>
      <c r="I1183" s="230"/>
      <c r="J1183" s="42"/>
      <c r="K1183" s="42"/>
      <c r="L1183" s="46"/>
      <c r="M1183" s="231"/>
      <c r="N1183" s="232"/>
      <c r="O1183" s="86"/>
      <c r="P1183" s="86"/>
      <c r="Q1183" s="86"/>
      <c r="R1183" s="86"/>
      <c r="S1183" s="86"/>
      <c r="T1183" s="87"/>
      <c r="U1183" s="40"/>
      <c r="V1183" s="40"/>
      <c r="W1183" s="40"/>
      <c r="X1183" s="40"/>
      <c r="Y1183" s="40"/>
      <c r="Z1183" s="40"/>
      <c r="AA1183" s="40"/>
      <c r="AB1183" s="40"/>
      <c r="AC1183" s="40"/>
      <c r="AD1183" s="40"/>
      <c r="AE1183" s="40"/>
      <c r="AT1183" s="19" t="s">
        <v>165</v>
      </c>
      <c r="AU1183" s="19" t="s">
        <v>83</v>
      </c>
    </row>
    <row r="1184" s="13" customFormat="1">
      <c r="A1184" s="13"/>
      <c r="B1184" s="233"/>
      <c r="C1184" s="234"/>
      <c r="D1184" s="228" t="s">
        <v>170</v>
      </c>
      <c r="E1184" s="235" t="s">
        <v>28</v>
      </c>
      <c r="F1184" s="236" t="s">
        <v>1689</v>
      </c>
      <c r="G1184" s="234"/>
      <c r="H1184" s="237">
        <v>1968.3199999999999</v>
      </c>
      <c r="I1184" s="238"/>
      <c r="J1184" s="234"/>
      <c r="K1184" s="234"/>
      <c r="L1184" s="239"/>
      <c r="M1184" s="240"/>
      <c r="N1184" s="241"/>
      <c r="O1184" s="241"/>
      <c r="P1184" s="241"/>
      <c r="Q1184" s="241"/>
      <c r="R1184" s="241"/>
      <c r="S1184" s="241"/>
      <c r="T1184" s="242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3" t="s">
        <v>170</v>
      </c>
      <c r="AU1184" s="243" t="s">
        <v>83</v>
      </c>
      <c r="AV1184" s="13" t="s">
        <v>83</v>
      </c>
      <c r="AW1184" s="13" t="s">
        <v>35</v>
      </c>
      <c r="AX1184" s="13" t="s">
        <v>81</v>
      </c>
      <c r="AY1184" s="243" t="s">
        <v>156</v>
      </c>
    </row>
    <row r="1185" s="2" customFormat="1" ht="37.8" customHeight="1">
      <c r="A1185" s="40"/>
      <c r="B1185" s="41"/>
      <c r="C1185" s="215" t="s">
        <v>1690</v>
      </c>
      <c r="D1185" s="215" t="s">
        <v>158</v>
      </c>
      <c r="E1185" s="216" t="s">
        <v>1691</v>
      </c>
      <c r="F1185" s="217" t="s">
        <v>1692</v>
      </c>
      <c r="G1185" s="218" t="s">
        <v>289</v>
      </c>
      <c r="H1185" s="219">
        <v>64</v>
      </c>
      <c r="I1185" s="220"/>
      <c r="J1185" s="221">
        <f>ROUND(I1185*H1185,2)</f>
        <v>0</v>
      </c>
      <c r="K1185" s="217" t="s">
        <v>162</v>
      </c>
      <c r="L1185" s="46"/>
      <c r="M1185" s="222" t="s">
        <v>28</v>
      </c>
      <c r="N1185" s="223" t="s">
        <v>45</v>
      </c>
      <c r="O1185" s="86"/>
      <c r="P1185" s="224">
        <f>O1185*H1185</f>
        <v>0</v>
      </c>
      <c r="Q1185" s="224">
        <v>0</v>
      </c>
      <c r="R1185" s="224">
        <f>Q1185*H1185</f>
        <v>0</v>
      </c>
      <c r="S1185" s="224">
        <v>0.0044000000000000003</v>
      </c>
      <c r="T1185" s="225">
        <f>S1185*H1185</f>
        <v>0.28160000000000002</v>
      </c>
      <c r="U1185" s="40"/>
      <c r="V1185" s="40"/>
      <c r="W1185" s="40"/>
      <c r="X1185" s="40"/>
      <c r="Y1185" s="40"/>
      <c r="Z1185" s="40"/>
      <c r="AA1185" s="40"/>
      <c r="AB1185" s="40"/>
      <c r="AC1185" s="40"/>
      <c r="AD1185" s="40"/>
      <c r="AE1185" s="40"/>
      <c r="AR1185" s="226" t="s">
        <v>1391</v>
      </c>
      <c r="AT1185" s="226" t="s">
        <v>158</v>
      </c>
      <c r="AU1185" s="226" t="s">
        <v>83</v>
      </c>
      <c r="AY1185" s="19" t="s">
        <v>156</v>
      </c>
      <c r="BE1185" s="227">
        <f>IF(N1185="základní",J1185,0)</f>
        <v>0</v>
      </c>
      <c r="BF1185" s="227">
        <f>IF(N1185="snížená",J1185,0)</f>
        <v>0</v>
      </c>
      <c r="BG1185" s="227">
        <f>IF(N1185="zákl. přenesená",J1185,0)</f>
        <v>0</v>
      </c>
      <c r="BH1185" s="227">
        <f>IF(N1185="sníž. přenesená",J1185,0)</f>
        <v>0</v>
      </c>
      <c r="BI1185" s="227">
        <f>IF(N1185="nulová",J1185,0)</f>
        <v>0</v>
      </c>
      <c r="BJ1185" s="19" t="s">
        <v>81</v>
      </c>
      <c r="BK1185" s="227">
        <f>ROUND(I1185*H1185,2)</f>
        <v>0</v>
      </c>
      <c r="BL1185" s="19" t="s">
        <v>1391</v>
      </c>
      <c r="BM1185" s="226" t="s">
        <v>1693</v>
      </c>
    </row>
    <row r="1186" s="2" customFormat="1">
      <c r="A1186" s="40"/>
      <c r="B1186" s="41"/>
      <c r="C1186" s="42"/>
      <c r="D1186" s="228" t="s">
        <v>165</v>
      </c>
      <c r="E1186" s="42"/>
      <c r="F1186" s="229" t="s">
        <v>1692</v>
      </c>
      <c r="G1186" s="42"/>
      <c r="H1186" s="42"/>
      <c r="I1186" s="230"/>
      <c r="J1186" s="42"/>
      <c r="K1186" s="42"/>
      <c r="L1186" s="46"/>
      <c r="M1186" s="231"/>
      <c r="N1186" s="232"/>
      <c r="O1186" s="86"/>
      <c r="P1186" s="86"/>
      <c r="Q1186" s="86"/>
      <c r="R1186" s="86"/>
      <c r="S1186" s="86"/>
      <c r="T1186" s="87"/>
      <c r="U1186" s="40"/>
      <c r="V1186" s="40"/>
      <c r="W1186" s="40"/>
      <c r="X1186" s="40"/>
      <c r="Y1186" s="40"/>
      <c r="Z1186" s="40"/>
      <c r="AA1186" s="40"/>
      <c r="AB1186" s="40"/>
      <c r="AC1186" s="40"/>
      <c r="AD1186" s="40"/>
      <c r="AE1186" s="40"/>
      <c r="AT1186" s="19" t="s">
        <v>165</v>
      </c>
      <c r="AU1186" s="19" t="s">
        <v>83</v>
      </c>
    </row>
    <row r="1187" s="2" customFormat="1" ht="24.15" customHeight="1">
      <c r="A1187" s="40"/>
      <c r="B1187" s="41"/>
      <c r="C1187" s="215" t="s">
        <v>1694</v>
      </c>
      <c r="D1187" s="215" t="s">
        <v>158</v>
      </c>
      <c r="E1187" s="216" t="s">
        <v>1695</v>
      </c>
      <c r="F1187" s="217" t="s">
        <v>1696</v>
      </c>
      <c r="G1187" s="218" t="s">
        <v>161</v>
      </c>
      <c r="H1187" s="219">
        <v>28</v>
      </c>
      <c r="I1187" s="220"/>
      <c r="J1187" s="221">
        <f>ROUND(I1187*H1187,2)</f>
        <v>0</v>
      </c>
      <c r="K1187" s="217" t="s">
        <v>162</v>
      </c>
      <c r="L1187" s="46"/>
      <c r="M1187" s="222" t="s">
        <v>28</v>
      </c>
      <c r="N1187" s="223" t="s">
        <v>45</v>
      </c>
      <c r="O1187" s="86"/>
      <c r="P1187" s="224">
        <f>O1187*H1187</f>
        <v>0</v>
      </c>
      <c r="Q1187" s="224">
        <v>0</v>
      </c>
      <c r="R1187" s="224">
        <f>Q1187*H1187</f>
        <v>0</v>
      </c>
      <c r="S1187" s="224">
        <v>0.040000000000000001</v>
      </c>
      <c r="T1187" s="225">
        <f>S1187*H1187</f>
        <v>1.1200000000000001</v>
      </c>
      <c r="U1187" s="40"/>
      <c r="V1187" s="40"/>
      <c r="W1187" s="40"/>
      <c r="X1187" s="40"/>
      <c r="Y1187" s="40"/>
      <c r="Z1187" s="40"/>
      <c r="AA1187" s="40"/>
      <c r="AB1187" s="40"/>
      <c r="AC1187" s="40"/>
      <c r="AD1187" s="40"/>
      <c r="AE1187" s="40"/>
      <c r="AR1187" s="226" t="s">
        <v>1391</v>
      </c>
      <c r="AT1187" s="226" t="s">
        <v>158</v>
      </c>
      <c r="AU1187" s="226" t="s">
        <v>83</v>
      </c>
      <c r="AY1187" s="19" t="s">
        <v>156</v>
      </c>
      <c r="BE1187" s="227">
        <f>IF(N1187="základní",J1187,0)</f>
        <v>0</v>
      </c>
      <c r="BF1187" s="227">
        <f>IF(N1187="snížená",J1187,0)</f>
        <v>0</v>
      </c>
      <c r="BG1187" s="227">
        <f>IF(N1187="zákl. přenesená",J1187,0)</f>
        <v>0</v>
      </c>
      <c r="BH1187" s="227">
        <f>IF(N1187="sníž. přenesená",J1187,0)</f>
        <v>0</v>
      </c>
      <c r="BI1187" s="227">
        <f>IF(N1187="nulová",J1187,0)</f>
        <v>0</v>
      </c>
      <c r="BJ1187" s="19" t="s">
        <v>81</v>
      </c>
      <c r="BK1187" s="227">
        <f>ROUND(I1187*H1187,2)</f>
        <v>0</v>
      </c>
      <c r="BL1187" s="19" t="s">
        <v>1391</v>
      </c>
      <c r="BM1187" s="226" t="s">
        <v>1697</v>
      </c>
    </row>
    <row r="1188" s="2" customFormat="1">
      <c r="A1188" s="40"/>
      <c r="B1188" s="41"/>
      <c r="C1188" s="42"/>
      <c r="D1188" s="228" t="s">
        <v>165</v>
      </c>
      <c r="E1188" s="42"/>
      <c r="F1188" s="229" t="s">
        <v>1696</v>
      </c>
      <c r="G1188" s="42"/>
      <c r="H1188" s="42"/>
      <c r="I1188" s="230"/>
      <c r="J1188" s="42"/>
      <c r="K1188" s="42"/>
      <c r="L1188" s="46"/>
      <c r="M1188" s="231"/>
      <c r="N1188" s="232"/>
      <c r="O1188" s="86"/>
      <c r="P1188" s="86"/>
      <c r="Q1188" s="86"/>
      <c r="R1188" s="86"/>
      <c r="S1188" s="86"/>
      <c r="T1188" s="87"/>
      <c r="U1188" s="40"/>
      <c r="V1188" s="40"/>
      <c r="W1188" s="40"/>
      <c r="X1188" s="40"/>
      <c r="Y1188" s="40"/>
      <c r="Z1188" s="40"/>
      <c r="AA1188" s="40"/>
      <c r="AB1188" s="40"/>
      <c r="AC1188" s="40"/>
      <c r="AD1188" s="40"/>
      <c r="AE1188" s="40"/>
      <c r="AT1188" s="19" t="s">
        <v>165</v>
      </c>
      <c r="AU1188" s="19" t="s">
        <v>83</v>
      </c>
    </row>
    <row r="1189" s="2" customFormat="1" ht="24.15" customHeight="1">
      <c r="A1189" s="40"/>
      <c r="B1189" s="41"/>
      <c r="C1189" s="215" t="s">
        <v>1698</v>
      </c>
      <c r="D1189" s="215" t="s">
        <v>158</v>
      </c>
      <c r="E1189" s="216" t="s">
        <v>1699</v>
      </c>
      <c r="F1189" s="217" t="s">
        <v>1700</v>
      </c>
      <c r="G1189" s="218" t="s">
        <v>1271</v>
      </c>
      <c r="H1189" s="219">
        <v>1</v>
      </c>
      <c r="I1189" s="220"/>
      <c r="J1189" s="221">
        <f>ROUND(I1189*H1189,2)</f>
        <v>0</v>
      </c>
      <c r="K1189" s="217" t="s">
        <v>338</v>
      </c>
      <c r="L1189" s="46"/>
      <c r="M1189" s="222" t="s">
        <v>28</v>
      </c>
      <c r="N1189" s="223" t="s">
        <v>45</v>
      </c>
      <c r="O1189" s="86"/>
      <c r="P1189" s="224">
        <f>O1189*H1189</f>
        <v>0</v>
      </c>
      <c r="Q1189" s="224">
        <v>0.0051000000000000004</v>
      </c>
      <c r="R1189" s="224">
        <f>Q1189*H1189</f>
        <v>0.0051000000000000004</v>
      </c>
      <c r="S1189" s="224">
        <v>0</v>
      </c>
      <c r="T1189" s="225">
        <f>S1189*H1189</f>
        <v>0</v>
      </c>
      <c r="U1189" s="40"/>
      <c r="V1189" s="40"/>
      <c r="W1189" s="40"/>
      <c r="X1189" s="40"/>
      <c r="Y1189" s="40"/>
      <c r="Z1189" s="40"/>
      <c r="AA1189" s="40"/>
      <c r="AB1189" s="40"/>
      <c r="AC1189" s="40"/>
      <c r="AD1189" s="40"/>
      <c r="AE1189" s="40"/>
      <c r="AR1189" s="226" t="s">
        <v>1391</v>
      </c>
      <c r="AT1189" s="226" t="s">
        <v>158</v>
      </c>
      <c r="AU1189" s="226" t="s">
        <v>83</v>
      </c>
      <c r="AY1189" s="19" t="s">
        <v>156</v>
      </c>
      <c r="BE1189" s="227">
        <f>IF(N1189="základní",J1189,0)</f>
        <v>0</v>
      </c>
      <c r="BF1189" s="227">
        <f>IF(N1189="snížená",J1189,0)</f>
        <v>0</v>
      </c>
      <c r="BG1189" s="227">
        <f>IF(N1189="zákl. přenesená",J1189,0)</f>
        <v>0</v>
      </c>
      <c r="BH1189" s="227">
        <f>IF(N1189="sníž. přenesená",J1189,0)</f>
        <v>0</v>
      </c>
      <c r="BI1189" s="227">
        <f>IF(N1189="nulová",J1189,0)</f>
        <v>0</v>
      </c>
      <c r="BJ1189" s="19" t="s">
        <v>81</v>
      </c>
      <c r="BK1189" s="227">
        <f>ROUND(I1189*H1189,2)</f>
        <v>0</v>
      </c>
      <c r="BL1189" s="19" t="s">
        <v>1391</v>
      </c>
      <c r="BM1189" s="226" t="s">
        <v>1701</v>
      </c>
    </row>
    <row r="1190" s="2" customFormat="1">
      <c r="A1190" s="40"/>
      <c r="B1190" s="41"/>
      <c r="C1190" s="42"/>
      <c r="D1190" s="228" t="s">
        <v>165</v>
      </c>
      <c r="E1190" s="42"/>
      <c r="F1190" s="229" t="s">
        <v>1700</v>
      </c>
      <c r="G1190" s="42"/>
      <c r="H1190" s="42"/>
      <c r="I1190" s="230"/>
      <c r="J1190" s="42"/>
      <c r="K1190" s="42"/>
      <c r="L1190" s="46"/>
      <c r="M1190" s="231"/>
      <c r="N1190" s="232"/>
      <c r="O1190" s="86"/>
      <c r="P1190" s="86"/>
      <c r="Q1190" s="86"/>
      <c r="R1190" s="86"/>
      <c r="S1190" s="86"/>
      <c r="T1190" s="87"/>
      <c r="U1190" s="40"/>
      <c r="V1190" s="40"/>
      <c r="W1190" s="40"/>
      <c r="X1190" s="40"/>
      <c r="Y1190" s="40"/>
      <c r="Z1190" s="40"/>
      <c r="AA1190" s="40"/>
      <c r="AB1190" s="40"/>
      <c r="AC1190" s="40"/>
      <c r="AD1190" s="40"/>
      <c r="AE1190" s="40"/>
      <c r="AT1190" s="19" t="s">
        <v>165</v>
      </c>
      <c r="AU1190" s="19" t="s">
        <v>83</v>
      </c>
    </row>
    <row r="1191" s="2" customFormat="1" ht="24.15" customHeight="1">
      <c r="A1191" s="40"/>
      <c r="B1191" s="41"/>
      <c r="C1191" s="215" t="s">
        <v>1702</v>
      </c>
      <c r="D1191" s="215" t="s">
        <v>158</v>
      </c>
      <c r="E1191" s="216" t="s">
        <v>1703</v>
      </c>
      <c r="F1191" s="217" t="s">
        <v>1704</v>
      </c>
      <c r="G1191" s="218" t="s">
        <v>1271</v>
      </c>
      <c r="H1191" s="219">
        <v>1</v>
      </c>
      <c r="I1191" s="220"/>
      <c r="J1191" s="221">
        <f>ROUND(I1191*H1191,2)</f>
        <v>0</v>
      </c>
      <c r="K1191" s="217" t="s">
        <v>338</v>
      </c>
      <c r="L1191" s="46"/>
      <c r="M1191" s="222" t="s">
        <v>28</v>
      </c>
      <c r="N1191" s="223" t="s">
        <v>45</v>
      </c>
      <c r="O1191" s="86"/>
      <c r="P1191" s="224">
        <f>O1191*H1191</f>
        <v>0</v>
      </c>
      <c r="Q1191" s="224">
        <v>0.0051000000000000004</v>
      </c>
      <c r="R1191" s="224">
        <f>Q1191*H1191</f>
        <v>0.0051000000000000004</v>
      </c>
      <c r="S1191" s="224">
        <v>0</v>
      </c>
      <c r="T1191" s="225">
        <f>S1191*H1191</f>
        <v>0</v>
      </c>
      <c r="U1191" s="40"/>
      <c r="V1191" s="40"/>
      <c r="W1191" s="40"/>
      <c r="X1191" s="40"/>
      <c r="Y1191" s="40"/>
      <c r="Z1191" s="40"/>
      <c r="AA1191" s="40"/>
      <c r="AB1191" s="40"/>
      <c r="AC1191" s="40"/>
      <c r="AD1191" s="40"/>
      <c r="AE1191" s="40"/>
      <c r="AR1191" s="226" t="s">
        <v>1391</v>
      </c>
      <c r="AT1191" s="226" t="s">
        <v>158</v>
      </c>
      <c r="AU1191" s="226" t="s">
        <v>83</v>
      </c>
      <c r="AY1191" s="19" t="s">
        <v>156</v>
      </c>
      <c r="BE1191" s="227">
        <f>IF(N1191="základní",J1191,0)</f>
        <v>0</v>
      </c>
      <c r="BF1191" s="227">
        <f>IF(N1191="snížená",J1191,0)</f>
        <v>0</v>
      </c>
      <c r="BG1191" s="227">
        <f>IF(N1191="zákl. přenesená",J1191,0)</f>
        <v>0</v>
      </c>
      <c r="BH1191" s="227">
        <f>IF(N1191="sníž. přenesená",J1191,0)</f>
        <v>0</v>
      </c>
      <c r="BI1191" s="227">
        <f>IF(N1191="nulová",J1191,0)</f>
        <v>0</v>
      </c>
      <c r="BJ1191" s="19" t="s">
        <v>81</v>
      </c>
      <c r="BK1191" s="227">
        <f>ROUND(I1191*H1191,2)</f>
        <v>0</v>
      </c>
      <c r="BL1191" s="19" t="s">
        <v>1391</v>
      </c>
      <c r="BM1191" s="226" t="s">
        <v>1705</v>
      </c>
    </row>
    <row r="1192" s="2" customFormat="1">
      <c r="A1192" s="40"/>
      <c r="B1192" s="41"/>
      <c r="C1192" s="42"/>
      <c r="D1192" s="228" t="s">
        <v>165</v>
      </c>
      <c r="E1192" s="42"/>
      <c r="F1192" s="229" t="s">
        <v>1704</v>
      </c>
      <c r="G1192" s="42"/>
      <c r="H1192" s="42"/>
      <c r="I1192" s="230"/>
      <c r="J1192" s="42"/>
      <c r="K1192" s="42"/>
      <c r="L1192" s="46"/>
      <c r="M1192" s="231"/>
      <c r="N1192" s="232"/>
      <c r="O1192" s="86"/>
      <c r="P1192" s="86"/>
      <c r="Q1192" s="86"/>
      <c r="R1192" s="86"/>
      <c r="S1192" s="86"/>
      <c r="T1192" s="87"/>
      <c r="U1192" s="40"/>
      <c r="V1192" s="40"/>
      <c r="W1192" s="40"/>
      <c r="X1192" s="40"/>
      <c r="Y1192" s="40"/>
      <c r="Z1192" s="40"/>
      <c r="AA1192" s="40"/>
      <c r="AB1192" s="40"/>
      <c r="AC1192" s="40"/>
      <c r="AD1192" s="40"/>
      <c r="AE1192" s="40"/>
      <c r="AT1192" s="19" t="s">
        <v>165</v>
      </c>
      <c r="AU1192" s="19" t="s">
        <v>83</v>
      </c>
    </row>
    <row r="1193" s="2" customFormat="1" ht="37.8" customHeight="1">
      <c r="A1193" s="40"/>
      <c r="B1193" s="41"/>
      <c r="C1193" s="215" t="s">
        <v>1706</v>
      </c>
      <c r="D1193" s="215" t="s">
        <v>158</v>
      </c>
      <c r="E1193" s="216" t="s">
        <v>1707</v>
      </c>
      <c r="F1193" s="217" t="s">
        <v>1708</v>
      </c>
      <c r="G1193" s="218" t="s">
        <v>161</v>
      </c>
      <c r="H1193" s="219">
        <v>395.75</v>
      </c>
      <c r="I1193" s="220"/>
      <c r="J1193" s="221">
        <f>ROUND(I1193*H1193,2)</f>
        <v>0</v>
      </c>
      <c r="K1193" s="217" t="s">
        <v>162</v>
      </c>
      <c r="L1193" s="46"/>
      <c r="M1193" s="222" t="s">
        <v>28</v>
      </c>
      <c r="N1193" s="223" t="s">
        <v>45</v>
      </c>
      <c r="O1193" s="86"/>
      <c r="P1193" s="224">
        <f>O1193*H1193</f>
        <v>0</v>
      </c>
      <c r="Q1193" s="224">
        <v>0.01129</v>
      </c>
      <c r="R1193" s="224">
        <f>Q1193*H1193</f>
        <v>4.4680175000000002</v>
      </c>
      <c r="S1193" s="224">
        <v>0</v>
      </c>
      <c r="T1193" s="225">
        <f>S1193*H1193</f>
        <v>0</v>
      </c>
      <c r="U1193" s="40"/>
      <c r="V1193" s="40"/>
      <c r="W1193" s="40"/>
      <c r="X1193" s="40"/>
      <c r="Y1193" s="40"/>
      <c r="Z1193" s="40"/>
      <c r="AA1193" s="40"/>
      <c r="AB1193" s="40"/>
      <c r="AC1193" s="40"/>
      <c r="AD1193" s="40"/>
      <c r="AE1193" s="40"/>
      <c r="AR1193" s="226" t="s">
        <v>1391</v>
      </c>
      <c r="AT1193" s="226" t="s">
        <v>158</v>
      </c>
      <c r="AU1193" s="226" t="s">
        <v>83</v>
      </c>
      <c r="AY1193" s="19" t="s">
        <v>156</v>
      </c>
      <c r="BE1193" s="227">
        <f>IF(N1193="základní",J1193,0)</f>
        <v>0</v>
      </c>
      <c r="BF1193" s="227">
        <f>IF(N1193="snížená",J1193,0)</f>
        <v>0</v>
      </c>
      <c r="BG1193" s="227">
        <f>IF(N1193="zákl. přenesená",J1193,0)</f>
        <v>0</v>
      </c>
      <c r="BH1193" s="227">
        <f>IF(N1193="sníž. přenesená",J1193,0)</f>
        <v>0</v>
      </c>
      <c r="BI1193" s="227">
        <f>IF(N1193="nulová",J1193,0)</f>
        <v>0</v>
      </c>
      <c r="BJ1193" s="19" t="s">
        <v>81</v>
      </c>
      <c r="BK1193" s="227">
        <f>ROUND(I1193*H1193,2)</f>
        <v>0</v>
      </c>
      <c r="BL1193" s="19" t="s">
        <v>1391</v>
      </c>
      <c r="BM1193" s="226" t="s">
        <v>1709</v>
      </c>
    </row>
    <row r="1194" s="2" customFormat="1">
      <c r="A1194" s="40"/>
      <c r="B1194" s="41"/>
      <c r="C1194" s="42"/>
      <c r="D1194" s="228" t="s">
        <v>165</v>
      </c>
      <c r="E1194" s="42"/>
      <c r="F1194" s="229" t="s">
        <v>1708</v>
      </c>
      <c r="G1194" s="42"/>
      <c r="H1194" s="42"/>
      <c r="I1194" s="230"/>
      <c r="J1194" s="42"/>
      <c r="K1194" s="42"/>
      <c r="L1194" s="46"/>
      <c r="M1194" s="231"/>
      <c r="N1194" s="232"/>
      <c r="O1194" s="86"/>
      <c r="P1194" s="86"/>
      <c r="Q1194" s="86"/>
      <c r="R1194" s="86"/>
      <c r="S1194" s="86"/>
      <c r="T1194" s="87"/>
      <c r="U1194" s="40"/>
      <c r="V1194" s="40"/>
      <c r="W1194" s="40"/>
      <c r="X1194" s="40"/>
      <c r="Y1194" s="40"/>
      <c r="Z1194" s="40"/>
      <c r="AA1194" s="40"/>
      <c r="AB1194" s="40"/>
      <c r="AC1194" s="40"/>
      <c r="AD1194" s="40"/>
      <c r="AE1194" s="40"/>
      <c r="AT1194" s="19" t="s">
        <v>165</v>
      </c>
      <c r="AU1194" s="19" t="s">
        <v>83</v>
      </c>
    </row>
    <row r="1195" s="2" customFormat="1" ht="24.15" customHeight="1">
      <c r="A1195" s="40"/>
      <c r="B1195" s="41"/>
      <c r="C1195" s="215" t="s">
        <v>1710</v>
      </c>
      <c r="D1195" s="215" t="s">
        <v>158</v>
      </c>
      <c r="E1195" s="216" t="s">
        <v>1711</v>
      </c>
      <c r="F1195" s="217" t="s">
        <v>1712</v>
      </c>
      <c r="G1195" s="218" t="s">
        <v>289</v>
      </c>
      <c r="H1195" s="219">
        <v>174.07499999999999</v>
      </c>
      <c r="I1195" s="220"/>
      <c r="J1195" s="221">
        <f>ROUND(I1195*H1195,2)</f>
        <v>0</v>
      </c>
      <c r="K1195" s="217" t="s">
        <v>338</v>
      </c>
      <c r="L1195" s="46"/>
      <c r="M1195" s="222" t="s">
        <v>28</v>
      </c>
      <c r="N1195" s="223" t="s">
        <v>45</v>
      </c>
      <c r="O1195" s="86"/>
      <c r="P1195" s="224">
        <f>O1195*H1195</f>
        <v>0</v>
      </c>
      <c r="Q1195" s="224">
        <v>1.0000000000000001E-05</v>
      </c>
      <c r="R1195" s="224">
        <f>Q1195*H1195</f>
        <v>0.0017407500000000001</v>
      </c>
      <c r="S1195" s="224">
        <v>0</v>
      </c>
      <c r="T1195" s="225">
        <f>S1195*H1195</f>
        <v>0</v>
      </c>
      <c r="U1195" s="40"/>
      <c r="V1195" s="40"/>
      <c r="W1195" s="40"/>
      <c r="X1195" s="40"/>
      <c r="Y1195" s="40"/>
      <c r="Z1195" s="40"/>
      <c r="AA1195" s="40"/>
      <c r="AB1195" s="40"/>
      <c r="AC1195" s="40"/>
      <c r="AD1195" s="40"/>
      <c r="AE1195" s="40"/>
      <c r="AR1195" s="226" t="s">
        <v>1391</v>
      </c>
      <c r="AT1195" s="226" t="s">
        <v>158</v>
      </c>
      <c r="AU1195" s="226" t="s">
        <v>83</v>
      </c>
      <c r="AY1195" s="19" t="s">
        <v>156</v>
      </c>
      <c r="BE1195" s="227">
        <f>IF(N1195="základní",J1195,0)</f>
        <v>0</v>
      </c>
      <c r="BF1195" s="227">
        <f>IF(N1195="snížená",J1195,0)</f>
        <v>0</v>
      </c>
      <c r="BG1195" s="227">
        <f>IF(N1195="zákl. přenesená",J1195,0)</f>
        <v>0</v>
      </c>
      <c r="BH1195" s="227">
        <f>IF(N1195="sníž. přenesená",J1195,0)</f>
        <v>0</v>
      </c>
      <c r="BI1195" s="227">
        <f>IF(N1195="nulová",J1195,0)</f>
        <v>0</v>
      </c>
      <c r="BJ1195" s="19" t="s">
        <v>81</v>
      </c>
      <c r="BK1195" s="227">
        <f>ROUND(I1195*H1195,2)</f>
        <v>0</v>
      </c>
      <c r="BL1195" s="19" t="s">
        <v>1391</v>
      </c>
      <c r="BM1195" s="226" t="s">
        <v>1713</v>
      </c>
    </row>
    <row r="1196" s="2" customFormat="1">
      <c r="A1196" s="40"/>
      <c r="B1196" s="41"/>
      <c r="C1196" s="42"/>
      <c r="D1196" s="228" t="s">
        <v>165</v>
      </c>
      <c r="E1196" s="42"/>
      <c r="F1196" s="229" t="s">
        <v>1712</v>
      </c>
      <c r="G1196" s="42"/>
      <c r="H1196" s="42"/>
      <c r="I1196" s="230"/>
      <c r="J1196" s="42"/>
      <c r="K1196" s="42"/>
      <c r="L1196" s="46"/>
      <c r="M1196" s="231"/>
      <c r="N1196" s="232"/>
      <c r="O1196" s="86"/>
      <c r="P1196" s="86"/>
      <c r="Q1196" s="86"/>
      <c r="R1196" s="86"/>
      <c r="S1196" s="86"/>
      <c r="T1196" s="87"/>
      <c r="U1196" s="40"/>
      <c r="V1196" s="40"/>
      <c r="W1196" s="40"/>
      <c r="X1196" s="40"/>
      <c r="Y1196" s="40"/>
      <c r="Z1196" s="40"/>
      <c r="AA1196" s="40"/>
      <c r="AB1196" s="40"/>
      <c r="AC1196" s="40"/>
      <c r="AD1196" s="40"/>
      <c r="AE1196" s="40"/>
      <c r="AT1196" s="19" t="s">
        <v>165</v>
      </c>
      <c r="AU1196" s="19" t="s">
        <v>83</v>
      </c>
    </row>
    <row r="1197" s="13" customFormat="1">
      <c r="A1197" s="13"/>
      <c r="B1197" s="233"/>
      <c r="C1197" s="234"/>
      <c r="D1197" s="228" t="s">
        <v>170</v>
      </c>
      <c r="E1197" s="235" t="s">
        <v>28</v>
      </c>
      <c r="F1197" s="236" t="s">
        <v>1714</v>
      </c>
      <c r="G1197" s="234"/>
      <c r="H1197" s="237">
        <v>174.07499999999999</v>
      </c>
      <c r="I1197" s="238"/>
      <c r="J1197" s="234"/>
      <c r="K1197" s="234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170</v>
      </c>
      <c r="AU1197" s="243" t="s">
        <v>83</v>
      </c>
      <c r="AV1197" s="13" t="s">
        <v>83</v>
      </c>
      <c r="AW1197" s="13" t="s">
        <v>35</v>
      </c>
      <c r="AX1197" s="13" t="s">
        <v>81</v>
      </c>
      <c r="AY1197" s="243" t="s">
        <v>156</v>
      </c>
    </row>
    <row r="1198" s="2" customFormat="1" ht="14.4" customHeight="1">
      <c r="A1198" s="40"/>
      <c r="B1198" s="41"/>
      <c r="C1198" s="255" t="s">
        <v>1715</v>
      </c>
      <c r="D1198" s="255" t="s">
        <v>273</v>
      </c>
      <c r="E1198" s="256" t="s">
        <v>1607</v>
      </c>
      <c r="F1198" s="257" t="s">
        <v>1608</v>
      </c>
      <c r="G1198" s="258" t="s">
        <v>168</v>
      </c>
      <c r="H1198" s="259">
        <v>3.6850000000000001</v>
      </c>
      <c r="I1198" s="260"/>
      <c r="J1198" s="261">
        <f>ROUND(I1198*H1198,2)</f>
        <v>0</v>
      </c>
      <c r="K1198" s="257" t="s">
        <v>162</v>
      </c>
      <c r="L1198" s="262"/>
      <c r="M1198" s="263" t="s">
        <v>28</v>
      </c>
      <c r="N1198" s="264" t="s">
        <v>45</v>
      </c>
      <c r="O1198" s="86"/>
      <c r="P1198" s="224">
        <f>O1198*H1198</f>
        <v>0</v>
      </c>
      <c r="Q1198" s="224">
        <v>0.55000000000000004</v>
      </c>
      <c r="R1198" s="224">
        <f>Q1198*H1198</f>
        <v>2.0267500000000003</v>
      </c>
      <c r="S1198" s="224">
        <v>0</v>
      </c>
      <c r="T1198" s="225">
        <f>S1198*H1198</f>
        <v>0</v>
      </c>
      <c r="U1198" s="40"/>
      <c r="V1198" s="40"/>
      <c r="W1198" s="40"/>
      <c r="X1198" s="40"/>
      <c r="Y1198" s="40"/>
      <c r="Z1198" s="40"/>
      <c r="AA1198" s="40"/>
      <c r="AB1198" s="40"/>
      <c r="AC1198" s="40"/>
      <c r="AD1198" s="40"/>
      <c r="AE1198" s="40"/>
      <c r="AR1198" s="226" t="s">
        <v>1411</v>
      </c>
      <c r="AT1198" s="226" t="s">
        <v>273</v>
      </c>
      <c r="AU1198" s="226" t="s">
        <v>83</v>
      </c>
      <c r="AY1198" s="19" t="s">
        <v>156</v>
      </c>
      <c r="BE1198" s="227">
        <f>IF(N1198="základní",J1198,0)</f>
        <v>0</v>
      </c>
      <c r="BF1198" s="227">
        <f>IF(N1198="snížená",J1198,0)</f>
        <v>0</v>
      </c>
      <c r="BG1198" s="227">
        <f>IF(N1198="zákl. přenesená",J1198,0)</f>
        <v>0</v>
      </c>
      <c r="BH1198" s="227">
        <f>IF(N1198="sníž. přenesená",J1198,0)</f>
        <v>0</v>
      </c>
      <c r="BI1198" s="227">
        <f>IF(N1198="nulová",J1198,0)</f>
        <v>0</v>
      </c>
      <c r="BJ1198" s="19" t="s">
        <v>81</v>
      </c>
      <c r="BK1198" s="227">
        <f>ROUND(I1198*H1198,2)</f>
        <v>0</v>
      </c>
      <c r="BL1198" s="19" t="s">
        <v>1391</v>
      </c>
      <c r="BM1198" s="226" t="s">
        <v>1716</v>
      </c>
    </row>
    <row r="1199" s="2" customFormat="1">
      <c r="A1199" s="40"/>
      <c r="B1199" s="41"/>
      <c r="C1199" s="42"/>
      <c r="D1199" s="228" t="s">
        <v>165</v>
      </c>
      <c r="E1199" s="42"/>
      <c r="F1199" s="229" t="s">
        <v>1608</v>
      </c>
      <c r="G1199" s="42"/>
      <c r="H1199" s="42"/>
      <c r="I1199" s="230"/>
      <c r="J1199" s="42"/>
      <c r="K1199" s="42"/>
      <c r="L1199" s="46"/>
      <c r="M1199" s="231"/>
      <c r="N1199" s="232"/>
      <c r="O1199" s="86"/>
      <c r="P1199" s="86"/>
      <c r="Q1199" s="86"/>
      <c r="R1199" s="86"/>
      <c r="S1199" s="86"/>
      <c r="T1199" s="87"/>
      <c r="U1199" s="40"/>
      <c r="V1199" s="40"/>
      <c r="W1199" s="40"/>
      <c r="X1199" s="40"/>
      <c r="Y1199" s="40"/>
      <c r="Z1199" s="40"/>
      <c r="AA1199" s="40"/>
      <c r="AB1199" s="40"/>
      <c r="AC1199" s="40"/>
      <c r="AD1199" s="40"/>
      <c r="AE1199" s="40"/>
      <c r="AT1199" s="19" t="s">
        <v>165</v>
      </c>
      <c r="AU1199" s="19" t="s">
        <v>83</v>
      </c>
    </row>
    <row r="1200" s="13" customFormat="1">
      <c r="A1200" s="13"/>
      <c r="B1200" s="233"/>
      <c r="C1200" s="234"/>
      <c r="D1200" s="228" t="s">
        <v>170</v>
      </c>
      <c r="E1200" s="235" t="s">
        <v>28</v>
      </c>
      <c r="F1200" s="236" t="s">
        <v>1717</v>
      </c>
      <c r="G1200" s="234"/>
      <c r="H1200" s="237">
        <v>3.6850000000000001</v>
      </c>
      <c r="I1200" s="238"/>
      <c r="J1200" s="234"/>
      <c r="K1200" s="234"/>
      <c r="L1200" s="239"/>
      <c r="M1200" s="240"/>
      <c r="N1200" s="241"/>
      <c r="O1200" s="241"/>
      <c r="P1200" s="241"/>
      <c r="Q1200" s="241"/>
      <c r="R1200" s="241"/>
      <c r="S1200" s="241"/>
      <c r="T1200" s="242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3" t="s">
        <v>170</v>
      </c>
      <c r="AU1200" s="243" t="s">
        <v>83</v>
      </c>
      <c r="AV1200" s="13" t="s">
        <v>83</v>
      </c>
      <c r="AW1200" s="13" t="s">
        <v>35</v>
      </c>
      <c r="AX1200" s="13" t="s">
        <v>81</v>
      </c>
      <c r="AY1200" s="243" t="s">
        <v>156</v>
      </c>
    </row>
    <row r="1201" s="2" customFormat="1" ht="49.05" customHeight="1">
      <c r="A1201" s="40"/>
      <c r="B1201" s="41"/>
      <c r="C1201" s="215" t="s">
        <v>1718</v>
      </c>
      <c r="D1201" s="215" t="s">
        <v>158</v>
      </c>
      <c r="E1201" s="216" t="s">
        <v>1719</v>
      </c>
      <c r="F1201" s="217" t="s">
        <v>1720</v>
      </c>
      <c r="G1201" s="218" t="s">
        <v>218</v>
      </c>
      <c r="H1201" s="219">
        <v>82.989000000000004</v>
      </c>
      <c r="I1201" s="220"/>
      <c r="J1201" s="221">
        <f>ROUND(I1201*H1201,2)</f>
        <v>0</v>
      </c>
      <c r="K1201" s="217" t="s">
        <v>162</v>
      </c>
      <c r="L1201" s="46"/>
      <c r="M1201" s="222" t="s">
        <v>28</v>
      </c>
      <c r="N1201" s="223" t="s">
        <v>45</v>
      </c>
      <c r="O1201" s="86"/>
      <c r="P1201" s="224">
        <f>O1201*H1201</f>
        <v>0</v>
      </c>
      <c r="Q1201" s="224">
        <v>0</v>
      </c>
      <c r="R1201" s="224">
        <f>Q1201*H1201</f>
        <v>0</v>
      </c>
      <c r="S1201" s="224">
        <v>0</v>
      </c>
      <c r="T1201" s="225">
        <f>S1201*H1201</f>
        <v>0</v>
      </c>
      <c r="U1201" s="40"/>
      <c r="V1201" s="40"/>
      <c r="W1201" s="40"/>
      <c r="X1201" s="40"/>
      <c r="Y1201" s="40"/>
      <c r="Z1201" s="40"/>
      <c r="AA1201" s="40"/>
      <c r="AB1201" s="40"/>
      <c r="AC1201" s="40"/>
      <c r="AD1201" s="40"/>
      <c r="AE1201" s="40"/>
      <c r="AR1201" s="226" t="s">
        <v>1391</v>
      </c>
      <c r="AT1201" s="226" t="s">
        <v>158</v>
      </c>
      <c r="AU1201" s="226" t="s">
        <v>83</v>
      </c>
      <c r="AY1201" s="19" t="s">
        <v>156</v>
      </c>
      <c r="BE1201" s="227">
        <f>IF(N1201="základní",J1201,0)</f>
        <v>0</v>
      </c>
      <c r="BF1201" s="227">
        <f>IF(N1201="snížená",J1201,0)</f>
        <v>0</v>
      </c>
      <c r="BG1201" s="227">
        <f>IF(N1201="zákl. přenesená",J1201,0)</f>
        <v>0</v>
      </c>
      <c r="BH1201" s="227">
        <f>IF(N1201="sníž. přenesená",J1201,0)</f>
        <v>0</v>
      </c>
      <c r="BI1201" s="227">
        <f>IF(N1201="nulová",J1201,0)</f>
        <v>0</v>
      </c>
      <c r="BJ1201" s="19" t="s">
        <v>81</v>
      </c>
      <c r="BK1201" s="227">
        <f>ROUND(I1201*H1201,2)</f>
        <v>0</v>
      </c>
      <c r="BL1201" s="19" t="s">
        <v>1391</v>
      </c>
      <c r="BM1201" s="226" t="s">
        <v>1721</v>
      </c>
    </row>
    <row r="1202" s="2" customFormat="1">
      <c r="A1202" s="40"/>
      <c r="B1202" s="41"/>
      <c r="C1202" s="42"/>
      <c r="D1202" s="228" t="s">
        <v>165</v>
      </c>
      <c r="E1202" s="42"/>
      <c r="F1202" s="229" t="s">
        <v>1720</v>
      </c>
      <c r="G1202" s="42"/>
      <c r="H1202" s="42"/>
      <c r="I1202" s="230"/>
      <c r="J1202" s="42"/>
      <c r="K1202" s="42"/>
      <c r="L1202" s="46"/>
      <c r="M1202" s="231"/>
      <c r="N1202" s="232"/>
      <c r="O1202" s="86"/>
      <c r="P1202" s="86"/>
      <c r="Q1202" s="86"/>
      <c r="R1202" s="86"/>
      <c r="S1202" s="86"/>
      <c r="T1202" s="87"/>
      <c r="U1202" s="40"/>
      <c r="V1202" s="40"/>
      <c r="W1202" s="40"/>
      <c r="X1202" s="40"/>
      <c r="Y1202" s="40"/>
      <c r="Z1202" s="40"/>
      <c r="AA1202" s="40"/>
      <c r="AB1202" s="40"/>
      <c r="AC1202" s="40"/>
      <c r="AD1202" s="40"/>
      <c r="AE1202" s="40"/>
      <c r="AT1202" s="19" t="s">
        <v>165</v>
      </c>
      <c r="AU1202" s="19" t="s">
        <v>83</v>
      </c>
    </row>
    <row r="1203" s="12" customFormat="1" ht="22.8" customHeight="1">
      <c r="A1203" s="12"/>
      <c r="B1203" s="199"/>
      <c r="C1203" s="200"/>
      <c r="D1203" s="201" t="s">
        <v>73</v>
      </c>
      <c r="E1203" s="213" t="s">
        <v>1722</v>
      </c>
      <c r="F1203" s="213" t="s">
        <v>1723</v>
      </c>
      <c r="G1203" s="200"/>
      <c r="H1203" s="200"/>
      <c r="I1203" s="203"/>
      <c r="J1203" s="214">
        <f>BK1203</f>
        <v>0</v>
      </c>
      <c r="K1203" s="200"/>
      <c r="L1203" s="205"/>
      <c r="M1203" s="206"/>
      <c r="N1203" s="207"/>
      <c r="O1203" s="207"/>
      <c r="P1203" s="208">
        <f>SUM(P1204:P1304)</f>
        <v>0</v>
      </c>
      <c r="Q1203" s="207"/>
      <c r="R1203" s="208">
        <f>SUM(R1204:R1304)</f>
        <v>74.8690864</v>
      </c>
      <c r="S1203" s="207"/>
      <c r="T1203" s="209">
        <f>SUM(T1204:T1304)</f>
        <v>3.1840605000000002</v>
      </c>
      <c r="U1203" s="12"/>
      <c r="V1203" s="12"/>
      <c r="W1203" s="12"/>
      <c r="X1203" s="12"/>
      <c r="Y1203" s="12"/>
      <c r="Z1203" s="12"/>
      <c r="AA1203" s="12"/>
      <c r="AB1203" s="12"/>
      <c r="AC1203" s="12"/>
      <c r="AD1203" s="12"/>
      <c r="AE1203" s="12"/>
      <c r="AR1203" s="210" t="s">
        <v>83</v>
      </c>
      <c r="AT1203" s="211" t="s">
        <v>73</v>
      </c>
      <c r="AU1203" s="211" t="s">
        <v>81</v>
      </c>
      <c r="AY1203" s="210" t="s">
        <v>156</v>
      </c>
      <c r="BK1203" s="212">
        <f>SUM(BK1204:BK1304)</f>
        <v>0</v>
      </c>
    </row>
    <row r="1204" s="2" customFormat="1" ht="62.7" customHeight="1">
      <c r="A1204" s="40"/>
      <c r="B1204" s="41"/>
      <c r="C1204" s="215" t="s">
        <v>1724</v>
      </c>
      <c r="D1204" s="215" t="s">
        <v>158</v>
      </c>
      <c r="E1204" s="216" t="s">
        <v>1725</v>
      </c>
      <c r="F1204" s="217" t="s">
        <v>1726</v>
      </c>
      <c r="G1204" s="218" t="s">
        <v>161</v>
      </c>
      <c r="H1204" s="219">
        <v>754.14400000000001</v>
      </c>
      <c r="I1204" s="220"/>
      <c r="J1204" s="221">
        <f>ROUND(I1204*H1204,2)</f>
        <v>0</v>
      </c>
      <c r="K1204" s="217" t="s">
        <v>162</v>
      </c>
      <c r="L1204" s="46"/>
      <c r="M1204" s="222" t="s">
        <v>28</v>
      </c>
      <c r="N1204" s="223" t="s">
        <v>45</v>
      </c>
      <c r="O1204" s="86"/>
      <c r="P1204" s="224">
        <f>O1204*H1204</f>
        <v>0</v>
      </c>
      <c r="Q1204" s="224">
        <v>0.045699999999999998</v>
      </c>
      <c r="R1204" s="224">
        <f>Q1204*H1204</f>
        <v>34.464380800000001</v>
      </c>
      <c r="S1204" s="224">
        <v>0</v>
      </c>
      <c r="T1204" s="225">
        <f>S1204*H1204</f>
        <v>0</v>
      </c>
      <c r="U1204" s="40"/>
      <c r="V1204" s="40"/>
      <c r="W1204" s="40"/>
      <c r="X1204" s="40"/>
      <c r="Y1204" s="40"/>
      <c r="Z1204" s="40"/>
      <c r="AA1204" s="40"/>
      <c r="AB1204" s="40"/>
      <c r="AC1204" s="40"/>
      <c r="AD1204" s="40"/>
      <c r="AE1204" s="40"/>
      <c r="AR1204" s="226" t="s">
        <v>1391</v>
      </c>
      <c r="AT1204" s="226" t="s">
        <v>158</v>
      </c>
      <c r="AU1204" s="226" t="s">
        <v>83</v>
      </c>
      <c r="AY1204" s="19" t="s">
        <v>156</v>
      </c>
      <c r="BE1204" s="227">
        <f>IF(N1204="základní",J1204,0)</f>
        <v>0</v>
      </c>
      <c r="BF1204" s="227">
        <f>IF(N1204="snížená",J1204,0)</f>
        <v>0</v>
      </c>
      <c r="BG1204" s="227">
        <f>IF(N1204="zákl. přenesená",J1204,0)</f>
        <v>0</v>
      </c>
      <c r="BH1204" s="227">
        <f>IF(N1204="sníž. přenesená",J1204,0)</f>
        <v>0</v>
      </c>
      <c r="BI1204" s="227">
        <f>IF(N1204="nulová",J1204,0)</f>
        <v>0</v>
      </c>
      <c r="BJ1204" s="19" t="s">
        <v>81</v>
      </c>
      <c r="BK1204" s="227">
        <f>ROUND(I1204*H1204,2)</f>
        <v>0</v>
      </c>
      <c r="BL1204" s="19" t="s">
        <v>1391</v>
      </c>
      <c r="BM1204" s="226" t="s">
        <v>1727</v>
      </c>
    </row>
    <row r="1205" s="2" customFormat="1">
      <c r="A1205" s="40"/>
      <c r="B1205" s="41"/>
      <c r="C1205" s="42"/>
      <c r="D1205" s="228" t="s">
        <v>165</v>
      </c>
      <c r="E1205" s="42"/>
      <c r="F1205" s="229" t="s">
        <v>1726</v>
      </c>
      <c r="G1205" s="42"/>
      <c r="H1205" s="42"/>
      <c r="I1205" s="230"/>
      <c r="J1205" s="42"/>
      <c r="K1205" s="42"/>
      <c r="L1205" s="46"/>
      <c r="M1205" s="231"/>
      <c r="N1205" s="232"/>
      <c r="O1205" s="86"/>
      <c r="P1205" s="86"/>
      <c r="Q1205" s="86"/>
      <c r="R1205" s="86"/>
      <c r="S1205" s="86"/>
      <c r="T1205" s="87"/>
      <c r="U1205" s="40"/>
      <c r="V1205" s="40"/>
      <c r="W1205" s="40"/>
      <c r="X1205" s="40"/>
      <c r="Y1205" s="40"/>
      <c r="Z1205" s="40"/>
      <c r="AA1205" s="40"/>
      <c r="AB1205" s="40"/>
      <c r="AC1205" s="40"/>
      <c r="AD1205" s="40"/>
      <c r="AE1205" s="40"/>
      <c r="AT1205" s="19" t="s">
        <v>165</v>
      </c>
      <c r="AU1205" s="19" t="s">
        <v>83</v>
      </c>
    </row>
    <row r="1206" s="13" customFormat="1">
      <c r="A1206" s="13"/>
      <c r="B1206" s="233"/>
      <c r="C1206" s="234"/>
      <c r="D1206" s="228" t="s">
        <v>170</v>
      </c>
      <c r="E1206" s="235" t="s">
        <v>28</v>
      </c>
      <c r="F1206" s="236" t="s">
        <v>1728</v>
      </c>
      <c r="G1206" s="234"/>
      <c r="H1206" s="237">
        <v>36.719000000000001</v>
      </c>
      <c r="I1206" s="238"/>
      <c r="J1206" s="234"/>
      <c r="K1206" s="234"/>
      <c r="L1206" s="239"/>
      <c r="M1206" s="240"/>
      <c r="N1206" s="241"/>
      <c r="O1206" s="241"/>
      <c r="P1206" s="241"/>
      <c r="Q1206" s="241"/>
      <c r="R1206" s="241"/>
      <c r="S1206" s="241"/>
      <c r="T1206" s="242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43" t="s">
        <v>170</v>
      </c>
      <c r="AU1206" s="243" t="s">
        <v>83</v>
      </c>
      <c r="AV1206" s="13" t="s">
        <v>83</v>
      </c>
      <c r="AW1206" s="13" t="s">
        <v>35</v>
      </c>
      <c r="AX1206" s="13" t="s">
        <v>74</v>
      </c>
      <c r="AY1206" s="243" t="s">
        <v>156</v>
      </c>
    </row>
    <row r="1207" s="13" customFormat="1">
      <c r="A1207" s="13"/>
      <c r="B1207" s="233"/>
      <c r="C1207" s="234"/>
      <c r="D1207" s="228" t="s">
        <v>170</v>
      </c>
      <c r="E1207" s="235" t="s">
        <v>28</v>
      </c>
      <c r="F1207" s="236" t="s">
        <v>1729</v>
      </c>
      <c r="G1207" s="234"/>
      <c r="H1207" s="237">
        <v>488.19499999999999</v>
      </c>
      <c r="I1207" s="238"/>
      <c r="J1207" s="234"/>
      <c r="K1207" s="234"/>
      <c r="L1207" s="239"/>
      <c r="M1207" s="240"/>
      <c r="N1207" s="241"/>
      <c r="O1207" s="241"/>
      <c r="P1207" s="241"/>
      <c r="Q1207" s="241"/>
      <c r="R1207" s="241"/>
      <c r="S1207" s="241"/>
      <c r="T1207" s="242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43" t="s">
        <v>170</v>
      </c>
      <c r="AU1207" s="243" t="s">
        <v>83</v>
      </c>
      <c r="AV1207" s="13" t="s">
        <v>83</v>
      </c>
      <c r="AW1207" s="13" t="s">
        <v>35</v>
      </c>
      <c r="AX1207" s="13" t="s">
        <v>74</v>
      </c>
      <c r="AY1207" s="243" t="s">
        <v>156</v>
      </c>
    </row>
    <row r="1208" s="13" customFormat="1">
      <c r="A1208" s="13"/>
      <c r="B1208" s="233"/>
      <c r="C1208" s="234"/>
      <c r="D1208" s="228" t="s">
        <v>170</v>
      </c>
      <c r="E1208" s="235" t="s">
        <v>28</v>
      </c>
      <c r="F1208" s="236" t="s">
        <v>1730</v>
      </c>
      <c r="G1208" s="234"/>
      <c r="H1208" s="237">
        <v>229.22999999999999</v>
      </c>
      <c r="I1208" s="238"/>
      <c r="J1208" s="234"/>
      <c r="K1208" s="234"/>
      <c r="L1208" s="239"/>
      <c r="M1208" s="240"/>
      <c r="N1208" s="241"/>
      <c r="O1208" s="241"/>
      <c r="P1208" s="241"/>
      <c r="Q1208" s="241"/>
      <c r="R1208" s="241"/>
      <c r="S1208" s="241"/>
      <c r="T1208" s="242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43" t="s">
        <v>170</v>
      </c>
      <c r="AU1208" s="243" t="s">
        <v>83</v>
      </c>
      <c r="AV1208" s="13" t="s">
        <v>83</v>
      </c>
      <c r="AW1208" s="13" t="s">
        <v>35</v>
      </c>
      <c r="AX1208" s="13" t="s">
        <v>74</v>
      </c>
      <c r="AY1208" s="243" t="s">
        <v>156</v>
      </c>
    </row>
    <row r="1209" s="14" customFormat="1">
      <c r="A1209" s="14"/>
      <c r="B1209" s="244"/>
      <c r="C1209" s="245"/>
      <c r="D1209" s="228" t="s">
        <v>170</v>
      </c>
      <c r="E1209" s="246" t="s">
        <v>28</v>
      </c>
      <c r="F1209" s="247" t="s">
        <v>186</v>
      </c>
      <c r="G1209" s="245"/>
      <c r="H1209" s="248">
        <v>754.14400000000001</v>
      </c>
      <c r="I1209" s="249"/>
      <c r="J1209" s="245"/>
      <c r="K1209" s="245"/>
      <c r="L1209" s="250"/>
      <c r="M1209" s="251"/>
      <c r="N1209" s="252"/>
      <c r="O1209" s="252"/>
      <c r="P1209" s="252"/>
      <c r="Q1209" s="252"/>
      <c r="R1209" s="252"/>
      <c r="S1209" s="252"/>
      <c r="T1209" s="253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4" t="s">
        <v>170</v>
      </c>
      <c r="AU1209" s="254" t="s">
        <v>83</v>
      </c>
      <c r="AV1209" s="14" t="s">
        <v>163</v>
      </c>
      <c r="AW1209" s="14" t="s">
        <v>35</v>
      </c>
      <c r="AX1209" s="14" t="s">
        <v>81</v>
      </c>
      <c r="AY1209" s="254" t="s">
        <v>156</v>
      </c>
    </row>
    <row r="1210" s="2" customFormat="1" ht="62.7" customHeight="1">
      <c r="A1210" s="40"/>
      <c r="B1210" s="41"/>
      <c r="C1210" s="215" t="s">
        <v>1731</v>
      </c>
      <c r="D1210" s="215" t="s">
        <v>158</v>
      </c>
      <c r="E1210" s="216" t="s">
        <v>1732</v>
      </c>
      <c r="F1210" s="217" t="s">
        <v>1733</v>
      </c>
      <c r="G1210" s="218" t="s">
        <v>161</v>
      </c>
      <c r="H1210" s="219">
        <v>391.33999999999998</v>
      </c>
      <c r="I1210" s="220"/>
      <c r="J1210" s="221">
        <f>ROUND(I1210*H1210,2)</f>
        <v>0</v>
      </c>
      <c r="K1210" s="217" t="s">
        <v>162</v>
      </c>
      <c r="L1210" s="46"/>
      <c r="M1210" s="222" t="s">
        <v>28</v>
      </c>
      <c r="N1210" s="223" t="s">
        <v>45</v>
      </c>
      <c r="O1210" s="86"/>
      <c r="P1210" s="224">
        <f>O1210*H1210</f>
        <v>0</v>
      </c>
      <c r="Q1210" s="224">
        <v>0.046960000000000002</v>
      </c>
      <c r="R1210" s="224">
        <f>Q1210*H1210</f>
        <v>18.377326400000001</v>
      </c>
      <c r="S1210" s="224">
        <v>0</v>
      </c>
      <c r="T1210" s="225">
        <f>S1210*H1210</f>
        <v>0</v>
      </c>
      <c r="U1210" s="40"/>
      <c r="V1210" s="40"/>
      <c r="W1210" s="40"/>
      <c r="X1210" s="40"/>
      <c r="Y1210" s="40"/>
      <c r="Z1210" s="40"/>
      <c r="AA1210" s="40"/>
      <c r="AB1210" s="40"/>
      <c r="AC1210" s="40"/>
      <c r="AD1210" s="40"/>
      <c r="AE1210" s="40"/>
      <c r="AR1210" s="226" t="s">
        <v>1391</v>
      </c>
      <c r="AT1210" s="226" t="s">
        <v>158</v>
      </c>
      <c r="AU1210" s="226" t="s">
        <v>83</v>
      </c>
      <c r="AY1210" s="19" t="s">
        <v>156</v>
      </c>
      <c r="BE1210" s="227">
        <f>IF(N1210="základní",J1210,0)</f>
        <v>0</v>
      </c>
      <c r="BF1210" s="227">
        <f>IF(N1210="snížená",J1210,0)</f>
        <v>0</v>
      </c>
      <c r="BG1210" s="227">
        <f>IF(N1210="zákl. přenesená",J1210,0)</f>
        <v>0</v>
      </c>
      <c r="BH1210" s="227">
        <f>IF(N1210="sníž. přenesená",J1210,0)</f>
        <v>0</v>
      </c>
      <c r="BI1210" s="227">
        <f>IF(N1210="nulová",J1210,0)</f>
        <v>0</v>
      </c>
      <c r="BJ1210" s="19" t="s">
        <v>81</v>
      </c>
      <c r="BK1210" s="227">
        <f>ROUND(I1210*H1210,2)</f>
        <v>0</v>
      </c>
      <c r="BL1210" s="19" t="s">
        <v>1391</v>
      </c>
      <c r="BM1210" s="226" t="s">
        <v>1734</v>
      </c>
    </row>
    <row r="1211" s="2" customFormat="1">
      <c r="A1211" s="40"/>
      <c r="B1211" s="41"/>
      <c r="C1211" s="42"/>
      <c r="D1211" s="228" t="s">
        <v>165</v>
      </c>
      <c r="E1211" s="42"/>
      <c r="F1211" s="229" t="s">
        <v>1733</v>
      </c>
      <c r="G1211" s="42"/>
      <c r="H1211" s="42"/>
      <c r="I1211" s="230"/>
      <c r="J1211" s="42"/>
      <c r="K1211" s="42"/>
      <c r="L1211" s="46"/>
      <c r="M1211" s="231"/>
      <c r="N1211" s="232"/>
      <c r="O1211" s="86"/>
      <c r="P1211" s="86"/>
      <c r="Q1211" s="86"/>
      <c r="R1211" s="86"/>
      <c r="S1211" s="86"/>
      <c r="T1211" s="87"/>
      <c r="U1211" s="40"/>
      <c r="V1211" s="40"/>
      <c r="W1211" s="40"/>
      <c r="X1211" s="40"/>
      <c r="Y1211" s="40"/>
      <c r="Z1211" s="40"/>
      <c r="AA1211" s="40"/>
      <c r="AB1211" s="40"/>
      <c r="AC1211" s="40"/>
      <c r="AD1211" s="40"/>
      <c r="AE1211" s="40"/>
      <c r="AT1211" s="19" t="s">
        <v>165</v>
      </c>
      <c r="AU1211" s="19" t="s">
        <v>83</v>
      </c>
    </row>
    <row r="1212" s="13" customFormat="1">
      <c r="A1212" s="13"/>
      <c r="B1212" s="233"/>
      <c r="C1212" s="234"/>
      <c r="D1212" s="228" t="s">
        <v>170</v>
      </c>
      <c r="E1212" s="235" t="s">
        <v>28</v>
      </c>
      <c r="F1212" s="236" t="s">
        <v>1735</v>
      </c>
      <c r="G1212" s="234"/>
      <c r="H1212" s="237">
        <v>137.30500000000001</v>
      </c>
      <c r="I1212" s="238"/>
      <c r="J1212" s="234"/>
      <c r="K1212" s="234"/>
      <c r="L1212" s="239"/>
      <c r="M1212" s="240"/>
      <c r="N1212" s="241"/>
      <c r="O1212" s="241"/>
      <c r="P1212" s="241"/>
      <c r="Q1212" s="241"/>
      <c r="R1212" s="241"/>
      <c r="S1212" s="241"/>
      <c r="T1212" s="242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3" t="s">
        <v>170</v>
      </c>
      <c r="AU1212" s="243" t="s">
        <v>83</v>
      </c>
      <c r="AV1212" s="13" t="s">
        <v>83</v>
      </c>
      <c r="AW1212" s="13" t="s">
        <v>35</v>
      </c>
      <c r="AX1212" s="13" t="s">
        <v>74</v>
      </c>
      <c r="AY1212" s="243" t="s">
        <v>156</v>
      </c>
    </row>
    <row r="1213" s="13" customFormat="1">
      <c r="A1213" s="13"/>
      <c r="B1213" s="233"/>
      <c r="C1213" s="234"/>
      <c r="D1213" s="228" t="s">
        <v>170</v>
      </c>
      <c r="E1213" s="235" t="s">
        <v>28</v>
      </c>
      <c r="F1213" s="236" t="s">
        <v>1736</v>
      </c>
      <c r="G1213" s="234"/>
      <c r="H1213" s="237">
        <v>188.715</v>
      </c>
      <c r="I1213" s="238"/>
      <c r="J1213" s="234"/>
      <c r="K1213" s="234"/>
      <c r="L1213" s="239"/>
      <c r="M1213" s="240"/>
      <c r="N1213" s="241"/>
      <c r="O1213" s="241"/>
      <c r="P1213" s="241"/>
      <c r="Q1213" s="241"/>
      <c r="R1213" s="241"/>
      <c r="S1213" s="241"/>
      <c r="T1213" s="242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43" t="s">
        <v>170</v>
      </c>
      <c r="AU1213" s="243" t="s">
        <v>83</v>
      </c>
      <c r="AV1213" s="13" t="s">
        <v>83</v>
      </c>
      <c r="AW1213" s="13" t="s">
        <v>35</v>
      </c>
      <c r="AX1213" s="13" t="s">
        <v>74</v>
      </c>
      <c r="AY1213" s="243" t="s">
        <v>156</v>
      </c>
    </row>
    <row r="1214" s="13" customFormat="1">
      <c r="A1214" s="13"/>
      <c r="B1214" s="233"/>
      <c r="C1214" s="234"/>
      <c r="D1214" s="228" t="s">
        <v>170</v>
      </c>
      <c r="E1214" s="235" t="s">
        <v>28</v>
      </c>
      <c r="F1214" s="236" t="s">
        <v>1737</v>
      </c>
      <c r="G1214" s="234"/>
      <c r="H1214" s="237">
        <v>65.319999999999993</v>
      </c>
      <c r="I1214" s="238"/>
      <c r="J1214" s="234"/>
      <c r="K1214" s="234"/>
      <c r="L1214" s="239"/>
      <c r="M1214" s="240"/>
      <c r="N1214" s="241"/>
      <c r="O1214" s="241"/>
      <c r="P1214" s="241"/>
      <c r="Q1214" s="241"/>
      <c r="R1214" s="241"/>
      <c r="S1214" s="241"/>
      <c r="T1214" s="242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43" t="s">
        <v>170</v>
      </c>
      <c r="AU1214" s="243" t="s">
        <v>83</v>
      </c>
      <c r="AV1214" s="13" t="s">
        <v>83</v>
      </c>
      <c r="AW1214" s="13" t="s">
        <v>35</v>
      </c>
      <c r="AX1214" s="13" t="s">
        <v>74</v>
      </c>
      <c r="AY1214" s="243" t="s">
        <v>156</v>
      </c>
    </row>
    <row r="1215" s="14" customFormat="1">
      <c r="A1215" s="14"/>
      <c r="B1215" s="244"/>
      <c r="C1215" s="245"/>
      <c r="D1215" s="228" t="s">
        <v>170</v>
      </c>
      <c r="E1215" s="246" t="s">
        <v>28</v>
      </c>
      <c r="F1215" s="247" t="s">
        <v>186</v>
      </c>
      <c r="G1215" s="245"/>
      <c r="H1215" s="248">
        <v>391.33999999999998</v>
      </c>
      <c r="I1215" s="249"/>
      <c r="J1215" s="245"/>
      <c r="K1215" s="245"/>
      <c r="L1215" s="250"/>
      <c r="M1215" s="251"/>
      <c r="N1215" s="252"/>
      <c r="O1215" s="252"/>
      <c r="P1215" s="252"/>
      <c r="Q1215" s="252"/>
      <c r="R1215" s="252"/>
      <c r="S1215" s="252"/>
      <c r="T1215" s="253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4" t="s">
        <v>170</v>
      </c>
      <c r="AU1215" s="254" t="s">
        <v>83</v>
      </c>
      <c r="AV1215" s="14" t="s">
        <v>163</v>
      </c>
      <c r="AW1215" s="14" t="s">
        <v>35</v>
      </c>
      <c r="AX1215" s="14" t="s">
        <v>81</v>
      </c>
      <c r="AY1215" s="254" t="s">
        <v>156</v>
      </c>
    </row>
    <row r="1216" s="2" customFormat="1" ht="37.8" customHeight="1">
      <c r="A1216" s="40"/>
      <c r="B1216" s="41"/>
      <c r="C1216" s="215" t="s">
        <v>1738</v>
      </c>
      <c r="D1216" s="215" t="s">
        <v>158</v>
      </c>
      <c r="E1216" s="216" t="s">
        <v>1739</v>
      </c>
      <c r="F1216" s="217" t="s">
        <v>1740</v>
      </c>
      <c r="G1216" s="218" t="s">
        <v>161</v>
      </c>
      <c r="H1216" s="219">
        <v>1326.992</v>
      </c>
      <c r="I1216" s="220"/>
      <c r="J1216" s="221">
        <f>ROUND(I1216*H1216,2)</f>
        <v>0</v>
      </c>
      <c r="K1216" s="217" t="s">
        <v>162</v>
      </c>
      <c r="L1216" s="46"/>
      <c r="M1216" s="222" t="s">
        <v>28</v>
      </c>
      <c r="N1216" s="223" t="s">
        <v>45</v>
      </c>
      <c r="O1216" s="86"/>
      <c r="P1216" s="224">
        <f>O1216*H1216</f>
        <v>0</v>
      </c>
      <c r="Q1216" s="224">
        <v>0.00020000000000000001</v>
      </c>
      <c r="R1216" s="224">
        <f>Q1216*H1216</f>
        <v>0.26539839999999998</v>
      </c>
      <c r="S1216" s="224">
        <v>0</v>
      </c>
      <c r="T1216" s="225">
        <f>S1216*H1216</f>
        <v>0</v>
      </c>
      <c r="U1216" s="40"/>
      <c r="V1216" s="40"/>
      <c r="W1216" s="40"/>
      <c r="X1216" s="40"/>
      <c r="Y1216" s="40"/>
      <c r="Z1216" s="40"/>
      <c r="AA1216" s="40"/>
      <c r="AB1216" s="40"/>
      <c r="AC1216" s="40"/>
      <c r="AD1216" s="40"/>
      <c r="AE1216" s="40"/>
      <c r="AR1216" s="226" t="s">
        <v>1391</v>
      </c>
      <c r="AT1216" s="226" t="s">
        <v>158</v>
      </c>
      <c r="AU1216" s="226" t="s">
        <v>83</v>
      </c>
      <c r="AY1216" s="19" t="s">
        <v>156</v>
      </c>
      <c r="BE1216" s="227">
        <f>IF(N1216="základní",J1216,0)</f>
        <v>0</v>
      </c>
      <c r="BF1216" s="227">
        <f>IF(N1216="snížená",J1216,0)</f>
        <v>0</v>
      </c>
      <c r="BG1216" s="227">
        <f>IF(N1216="zákl. přenesená",J1216,0)</f>
        <v>0</v>
      </c>
      <c r="BH1216" s="227">
        <f>IF(N1216="sníž. přenesená",J1216,0)</f>
        <v>0</v>
      </c>
      <c r="BI1216" s="227">
        <f>IF(N1216="nulová",J1216,0)</f>
        <v>0</v>
      </c>
      <c r="BJ1216" s="19" t="s">
        <v>81</v>
      </c>
      <c r="BK1216" s="227">
        <f>ROUND(I1216*H1216,2)</f>
        <v>0</v>
      </c>
      <c r="BL1216" s="19" t="s">
        <v>1391</v>
      </c>
      <c r="BM1216" s="226" t="s">
        <v>1741</v>
      </c>
    </row>
    <row r="1217" s="2" customFormat="1">
      <c r="A1217" s="40"/>
      <c r="B1217" s="41"/>
      <c r="C1217" s="42"/>
      <c r="D1217" s="228" t="s">
        <v>165</v>
      </c>
      <c r="E1217" s="42"/>
      <c r="F1217" s="229" t="s">
        <v>1740</v>
      </c>
      <c r="G1217" s="42"/>
      <c r="H1217" s="42"/>
      <c r="I1217" s="230"/>
      <c r="J1217" s="42"/>
      <c r="K1217" s="42"/>
      <c r="L1217" s="46"/>
      <c r="M1217" s="231"/>
      <c r="N1217" s="232"/>
      <c r="O1217" s="86"/>
      <c r="P1217" s="86"/>
      <c r="Q1217" s="86"/>
      <c r="R1217" s="86"/>
      <c r="S1217" s="86"/>
      <c r="T1217" s="87"/>
      <c r="U1217" s="40"/>
      <c r="V1217" s="40"/>
      <c r="W1217" s="40"/>
      <c r="X1217" s="40"/>
      <c r="Y1217" s="40"/>
      <c r="Z1217" s="40"/>
      <c r="AA1217" s="40"/>
      <c r="AB1217" s="40"/>
      <c r="AC1217" s="40"/>
      <c r="AD1217" s="40"/>
      <c r="AE1217" s="40"/>
      <c r="AT1217" s="19" t="s">
        <v>165</v>
      </c>
      <c r="AU1217" s="19" t="s">
        <v>83</v>
      </c>
    </row>
    <row r="1218" s="13" customFormat="1">
      <c r="A1218" s="13"/>
      <c r="B1218" s="233"/>
      <c r="C1218" s="234"/>
      <c r="D1218" s="228" t="s">
        <v>170</v>
      </c>
      <c r="E1218" s="235" t="s">
        <v>28</v>
      </c>
      <c r="F1218" s="236" t="s">
        <v>1742</v>
      </c>
      <c r="G1218" s="234"/>
      <c r="H1218" s="237">
        <v>1326.992</v>
      </c>
      <c r="I1218" s="238"/>
      <c r="J1218" s="234"/>
      <c r="K1218" s="234"/>
      <c r="L1218" s="239"/>
      <c r="M1218" s="240"/>
      <c r="N1218" s="241"/>
      <c r="O1218" s="241"/>
      <c r="P1218" s="241"/>
      <c r="Q1218" s="241"/>
      <c r="R1218" s="241"/>
      <c r="S1218" s="241"/>
      <c r="T1218" s="242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3" t="s">
        <v>170</v>
      </c>
      <c r="AU1218" s="243" t="s">
        <v>83</v>
      </c>
      <c r="AV1218" s="13" t="s">
        <v>83</v>
      </c>
      <c r="AW1218" s="13" t="s">
        <v>35</v>
      </c>
      <c r="AX1218" s="13" t="s">
        <v>81</v>
      </c>
      <c r="AY1218" s="243" t="s">
        <v>156</v>
      </c>
    </row>
    <row r="1219" s="2" customFormat="1" ht="37.8" customHeight="1">
      <c r="A1219" s="40"/>
      <c r="B1219" s="41"/>
      <c r="C1219" s="215" t="s">
        <v>1743</v>
      </c>
      <c r="D1219" s="215" t="s">
        <v>158</v>
      </c>
      <c r="E1219" s="216" t="s">
        <v>1744</v>
      </c>
      <c r="F1219" s="217" t="s">
        <v>1745</v>
      </c>
      <c r="G1219" s="218" t="s">
        <v>161</v>
      </c>
      <c r="H1219" s="219">
        <v>56.475000000000001</v>
      </c>
      <c r="I1219" s="220"/>
      <c r="J1219" s="221">
        <f>ROUND(I1219*H1219,2)</f>
        <v>0</v>
      </c>
      <c r="K1219" s="217" t="s">
        <v>162</v>
      </c>
      <c r="L1219" s="46"/>
      <c r="M1219" s="222" t="s">
        <v>28</v>
      </c>
      <c r="N1219" s="223" t="s">
        <v>45</v>
      </c>
      <c r="O1219" s="86"/>
      <c r="P1219" s="224">
        <f>O1219*H1219</f>
        <v>0</v>
      </c>
      <c r="Q1219" s="224">
        <v>0</v>
      </c>
      <c r="R1219" s="224">
        <f>Q1219*H1219</f>
        <v>0</v>
      </c>
      <c r="S1219" s="224">
        <v>0.05638</v>
      </c>
      <c r="T1219" s="225">
        <f>S1219*H1219</f>
        <v>3.1840605000000002</v>
      </c>
      <c r="U1219" s="40"/>
      <c r="V1219" s="40"/>
      <c r="W1219" s="40"/>
      <c r="X1219" s="40"/>
      <c r="Y1219" s="40"/>
      <c r="Z1219" s="40"/>
      <c r="AA1219" s="40"/>
      <c r="AB1219" s="40"/>
      <c r="AC1219" s="40"/>
      <c r="AD1219" s="40"/>
      <c r="AE1219" s="40"/>
      <c r="AR1219" s="226" t="s">
        <v>1391</v>
      </c>
      <c r="AT1219" s="226" t="s">
        <v>158</v>
      </c>
      <c r="AU1219" s="226" t="s">
        <v>83</v>
      </c>
      <c r="AY1219" s="19" t="s">
        <v>156</v>
      </c>
      <c r="BE1219" s="227">
        <f>IF(N1219="základní",J1219,0)</f>
        <v>0</v>
      </c>
      <c r="BF1219" s="227">
        <f>IF(N1219="snížená",J1219,0)</f>
        <v>0</v>
      </c>
      <c r="BG1219" s="227">
        <f>IF(N1219="zákl. přenesená",J1219,0)</f>
        <v>0</v>
      </c>
      <c r="BH1219" s="227">
        <f>IF(N1219="sníž. přenesená",J1219,0)</f>
        <v>0</v>
      </c>
      <c r="BI1219" s="227">
        <f>IF(N1219="nulová",J1219,0)</f>
        <v>0</v>
      </c>
      <c r="BJ1219" s="19" t="s">
        <v>81</v>
      </c>
      <c r="BK1219" s="227">
        <f>ROUND(I1219*H1219,2)</f>
        <v>0</v>
      </c>
      <c r="BL1219" s="19" t="s">
        <v>1391</v>
      </c>
      <c r="BM1219" s="226" t="s">
        <v>1746</v>
      </c>
    </row>
    <row r="1220" s="2" customFormat="1">
      <c r="A1220" s="40"/>
      <c r="B1220" s="41"/>
      <c r="C1220" s="42"/>
      <c r="D1220" s="228" t="s">
        <v>165</v>
      </c>
      <c r="E1220" s="42"/>
      <c r="F1220" s="229" t="s">
        <v>1745</v>
      </c>
      <c r="G1220" s="42"/>
      <c r="H1220" s="42"/>
      <c r="I1220" s="230"/>
      <c r="J1220" s="42"/>
      <c r="K1220" s="42"/>
      <c r="L1220" s="46"/>
      <c r="M1220" s="231"/>
      <c r="N1220" s="232"/>
      <c r="O1220" s="86"/>
      <c r="P1220" s="86"/>
      <c r="Q1220" s="86"/>
      <c r="R1220" s="86"/>
      <c r="S1220" s="86"/>
      <c r="T1220" s="87"/>
      <c r="U1220" s="40"/>
      <c r="V1220" s="40"/>
      <c r="W1220" s="40"/>
      <c r="X1220" s="40"/>
      <c r="Y1220" s="40"/>
      <c r="Z1220" s="40"/>
      <c r="AA1220" s="40"/>
      <c r="AB1220" s="40"/>
      <c r="AC1220" s="40"/>
      <c r="AD1220" s="40"/>
      <c r="AE1220" s="40"/>
      <c r="AT1220" s="19" t="s">
        <v>165</v>
      </c>
      <c r="AU1220" s="19" t="s">
        <v>83</v>
      </c>
    </row>
    <row r="1221" s="2" customFormat="1" ht="62.7" customHeight="1">
      <c r="A1221" s="40"/>
      <c r="B1221" s="41"/>
      <c r="C1221" s="215" t="s">
        <v>1747</v>
      </c>
      <c r="D1221" s="215" t="s">
        <v>158</v>
      </c>
      <c r="E1221" s="216" t="s">
        <v>1748</v>
      </c>
      <c r="F1221" s="217" t="s">
        <v>1749</v>
      </c>
      <c r="G1221" s="218" t="s">
        <v>161</v>
      </c>
      <c r="H1221" s="219">
        <v>64.799999999999997</v>
      </c>
      <c r="I1221" s="220"/>
      <c r="J1221" s="221">
        <f>ROUND(I1221*H1221,2)</f>
        <v>0</v>
      </c>
      <c r="K1221" s="217" t="s">
        <v>162</v>
      </c>
      <c r="L1221" s="46"/>
      <c r="M1221" s="222" t="s">
        <v>28</v>
      </c>
      <c r="N1221" s="223" t="s">
        <v>45</v>
      </c>
      <c r="O1221" s="86"/>
      <c r="P1221" s="224">
        <f>O1221*H1221</f>
        <v>0</v>
      </c>
      <c r="Q1221" s="224">
        <v>0.047699999999999999</v>
      </c>
      <c r="R1221" s="224">
        <f>Q1221*H1221</f>
        <v>3.0909599999999999</v>
      </c>
      <c r="S1221" s="224">
        <v>0</v>
      </c>
      <c r="T1221" s="225">
        <f>S1221*H1221</f>
        <v>0</v>
      </c>
      <c r="U1221" s="40"/>
      <c r="V1221" s="40"/>
      <c r="W1221" s="40"/>
      <c r="X1221" s="40"/>
      <c r="Y1221" s="40"/>
      <c r="Z1221" s="40"/>
      <c r="AA1221" s="40"/>
      <c r="AB1221" s="40"/>
      <c r="AC1221" s="40"/>
      <c r="AD1221" s="40"/>
      <c r="AE1221" s="40"/>
      <c r="AR1221" s="226" t="s">
        <v>1391</v>
      </c>
      <c r="AT1221" s="226" t="s">
        <v>158</v>
      </c>
      <c r="AU1221" s="226" t="s">
        <v>83</v>
      </c>
      <c r="AY1221" s="19" t="s">
        <v>156</v>
      </c>
      <c r="BE1221" s="227">
        <f>IF(N1221="základní",J1221,0)</f>
        <v>0</v>
      </c>
      <c r="BF1221" s="227">
        <f>IF(N1221="snížená",J1221,0)</f>
        <v>0</v>
      </c>
      <c r="BG1221" s="227">
        <f>IF(N1221="zákl. přenesená",J1221,0)</f>
        <v>0</v>
      </c>
      <c r="BH1221" s="227">
        <f>IF(N1221="sníž. přenesená",J1221,0)</f>
        <v>0</v>
      </c>
      <c r="BI1221" s="227">
        <f>IF(N1221="nulová",J1221,0)</f>
        <v>0</v>
      </c>
      <c r="BJ1221" s="19" t="s">
        <v>81</v>
      </c>
      <c r="BK1221" s="227">
        <f>ROUND(I1221*H1221,2)</f>
        <v>0</v>
      </c>
      <c r="BL1221" s="19" t="s">
        <v>1391</v>
      </c>
      <c r="BM1221" s="226" t="s">
        <v>1750</v>
      </c>
    </row>
    <row r="1222" s="2" customFormat="1">
      <c r="A1222" s="40"/>
      <c r="B1222" s="41"/>
      <c r="C1222" s="42"/>
      <c r="D1222" s="228" t="s">
        <v>165</v>
      </c>
      <c r="E1222" s="42"/>
      <c r="F1222" s="229" t="s">
        <v>1749</v>
      </c>
      <c r="G1222" s="42"/>
      <c r="H1222" s="42"/>
      <c r="I1222" s="230"/>
      <c r="J1222" s="42"/>
      <c r="K1222" s="42"/>
      <c r="L1222" s="46"/>
      <c r="M1222" s="231"/>
      <c r="N1222" s="232"/>
      <c r="O1222" s="86"/>
      <c r="P1222" s="86"/>
      <c r="Q1222" s="86"/>
      <c r="R1222" s="86"/>
      <c r="S1222" s="86"/>
      <c r="T1222" s="87"/>
      <c r="U1222" s="40"/>
      <c r="V1222" s="40"/>
      <c r="W1222" s="40"/>
      <c r="X1222" s="40"/>
      <c r="Y1222" s="40"/>
      <c r="Z1222" s="40"/>
      <c r="AA1222" s="40"/>
      <c r="AB1222" s="40"/>
      <c r="AC1222" s="40"/>
      <c r="AD1222" s="40"/>
      <c r="AE1222" s="40"/>
      <c r="AT1222" s="19" t="s">
        <v>165</v>
      </c>
      <c r="AU1222" s="19" t="s">
        <v>83</v>
      </c>
    </row>
    <row r="1223" s="13" customFormat="1">
      <c r="A1223" s="13"/>
      <c r="B1223" s="233"/>
      <c r="C1223" s="234"/>
      <c r="D1223" s="228" t="s">
        <v>170</v>
      </c>
      <c r="E1223" s="235" t="s">
        <v>28</v>
      </c>
      <c r="F1223" s="236" t="s">
        <v>1751</v>
      </c>
      <c r="G1223" s="234"/>
      <c r="H1223" s="237">
        <v>64.799999999999997</v>
      </c>
      <c r="I1223" s="238"/>
      <c r="J1223" s="234"/>
      <c r="K1223" s="234"/>
      <c r="L1223" s="239"/>
      <c r="M1223" s="240"/>
      <c r="N1223" s="241"/>
      <c r="O1223" s="241"/>
      <c r="P1223" s="241"/>
      <c r="Q1223" s="241"/>
      <c r="R1223" s="241"/>
      <c r="S1223" s="241"/>
      <c r="T1223" s="242"/>
      <c r="U1223" s="13"/>
      <c r="V1223" s="13"/>
      <c r="W1223" s="13"/>
      <c r="X1223" s="13"/>
      <c r="Y1223" s="13"/>
      <c r="Z1223" s="13"/>
      <c r="AA1223" s="13"/>
      <c r="AB1223" s="13"/>
      <c r="AC1223" s="13"/>
      <c r="AD1223" s="13"/>
      <c r="AE1223" s="13"/>
      <c r="AT1223" s="243" t="s">
        <v>170</v>
      </c>
      <c r="AU1223" s="243" t="s">
        <v>83</v>
      </c>
      <c r="AV1223" s="13" t="s">
        <v>83</v>
      </c>
      <c r="AW1223" s="13" t="s">
        <v>35</v>
      </c>
      <c r="AX1223" s="13" t="s">
        <v>81</v>
      </c>
      <c r="AY1223" s="243" t="s">
        <v>156</v>
      </c>
    </row>
    <row r="1224" s="2" customFormat="1" ht="37.8" customHeight="1">
      <c r="A1224" s="40"/>
      <c r="B1224" s="41"/>
      <c r="C1224" s="215" t="s">
        <v>1752</v>
      </c>
      <c r="D1224" s="215" t="s">
        <v>158</v>
      </c>
      <c r="E1224" s="216" t="s">
        <v>1753</v>
      </c>
      <c r="F1224" s="217" t="s">
        <v>1754</v>
      </c>
      <c r="G1224" s="218" t="s">
        <v>161</v>
      </c>
      <c r="H1224" s="219">
        <v>219.67500000000001</v>
      </c>
      <c r="I1224" s="220"/>
      <c r="J1224" s="221">
        <f>ROUND(I1224*H1224,2)</f>
        <v>0</v>
      </c>
      <c r="K1224" s="217" t="s">
        <v>162</v>
      </c>
      <c r="L1224" s="46"/>
      <c r="M1224" s="222" t="s">
        <v>28</v>
      </c>
      <c r="N1224" s="223" t="s">
        <v>45</v>
      </c>
      <c r="O1224" s="86"/>
      <c r="P1224" s="224">
        <f>O1224*H1224</f>
        <v>0</v>
      </c>
      <c r="Q1224" s="224">
        <v>0.00010000000000000001</v>
      </c>
      <c r="R1224" s="224">
        <f>Q1224*H1224</f>
        <v>0.021967500000000001</v>
      </c>
      <c r="S1224" s="224">
        <v>0</v>
      </c>
      <c r="T1224" s="225">
        <f>S1224*H1224</f>
        <v>0</v>
      </c>
      <c r="U1224" s="40"/>
      <c r="V1224" s="40"/>
      <c r="W1224" s="40"/>
      <c r="X1224" s="40"/>
      <c r="Y1224" s="40"/>
      <c r="Z1224" s="40"/>
      <c r="AA1224" s="40"/>
      <c r="AB1224" s="40"/>
      <c r="AC1224" s="40"/>
      <c r="AD1224" s="40"/>
      <c r="AE1224" s="40"/>
      <c r="AR1224" s="226" t="s">
        <v>1391</v>
      </c>
      <c r="AT1224" s="226" t="s">
        <v>158</v>
      </c>
      <c r="AU1224" s="226" t="s">
        <v>83</v>
      </c>
      <c r="AY1224" s="19" t="s">
        <v>156</v>
      </c>
      <c r="BE1224" s="227">
        <f>IF(N1224="základní",J1224,0)</f>
        <v>0</v>
      </c>
      <c r="BF1224" s="227">
        <f>IF(N1224="snížená",J1224,0)</f>
        <v>0</v>
      </c>
      <c r="BG1224" s="227">
        <f>IF(N1224="zákl. přenesená",J1224,0)</f>
        <v>0</v>
      </c>
      <c r="BH1224" s="227">
        <f>IF(N1224="sníž. přenesená",J1224,0)</f>
        <v>0</v>
      </c>
      <c r="BI1224" s="227">
        <f>IF(N1224="nulová",J1224,0)</f>
        <v>0</v>
      </c>
      <c r="BJ1224" s="19" t="s">
        <v>81</v>
      </c>
      <c r="BK1224" s="227">
        <f>ROUND(I1224*H1224,2)</f>
        <v>0</v>
      </c>
      <c r="BL1224" s="19" t="s">
        <v>1391</v>
      </c>
      <c r="BM1224" s="226" t="s">
        <v>1755</v>
      </c>
    </row>
    <row r="1225" s="2" customFormat="1">
      <c r="A1225" s="40"/>
      <c r="B1225" s="41"/>
      <c r="C1225" s="42"/>
      <c r="D1225" s="228" t="s">
        <v>165</v>
      </c>
      <c r="E1225" s="42"/>
      <c r="F1225" s="229" t="s">
        <v>1754</v>
      </c>
      <c r="G1225" s="42"/>
      <c r="H1225" s="42"/>
      <c r="I1225" s="230"/>
      <c r="J1225" s="42"/>
      <c r="K1225" s="42"/>
      <c r="L1225" s="46"/>
      <c r="M1225" s="231"/>
      <c r="N1225" s="232"/>
      <c r="O1225" s="86"/>
      <c r="P1225" s="86"/>
      <c r="Q1225" s="86"/>
      <c r="R1225" s="86"/>
      <c r="S1225" s="86"/>
      <c r="T1225" s="87"/>
      <c r="U1225" s="40"/>
      <c r="V1225" s="40"/>
      <c r="W1225" s="40"/>
      <c r="X1225" s="40"/>
      <c r="Y1225" s="40"/>
      <c r="Z1225" s="40"/>
      <c r="AA1225" s="40"/>
      <c r="AB1225" s="40"/>
      <c r="AC1225" s="40"/>
      <c r="AD1225" s="40"/>
      <c r="AE1225" s="40"/>
      <c r="AT1225" s="19" t="s">
        <v>165</v>
      </c>
      <c r="AU1225" s="19" t="s">
        <v>83</v>
      </c>
    </row>
    <row r="1226" s="13" customFormat="1">
      <c r="A1226" s="13"/>
      <c r="B1226" s="233"/>
      <c r="C1226" s="234"/>
      <c r="D1226" s="228" t="s">
        <v>170</v>
      </c>
      <c r="E1226" s="235" t="s">
        <v>28</v>
      </c>
      <c r="F1226" s="236" t="s">
        <v>1756</v>
      </c>
      <c r="G1226" s="234"/>
      <c r="H1226" s="237">
        <v>219.67500000000001</v>
      </c>
      <c r="I1226" s="238"/>
      <c r="J1226" s="234"/>
      <c r="K1226" s="234"/>
      <c r="L1226" s="239"/>
      <c r="M1226" s="240"/>
      <c r="N1226" s="241"/>
      <c r="O1226" s="241"/>
      <c r="P1226" s="241"/>
      <c r="Q1226" s="241"/>
      <c r="R1226" s="241"/>
      <c r="S1226" s="241"/>
      <c r="T1226" s="242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3" t="s">
        <v>170</v>
      </c>
      <c r="AU1226" s="243" t="s">
        <v>83</v>
      </c>
      <c r="AV1226" s="13" t="s">
        <v>83</v>
      </c>
      <c r="AW1226" s="13" t="s">
        <v>35</v>
      </c>
      <c r="AX1226" s="13" t="s">
        <v>81</v>
      </c>
      <c r="AY1226" s="243" t="s">
        <v>156</v>
      </c>
    </row>
    <row r="1227" s="2" customFormat="1" ht="49.05" customHeight="1">
      <c r="A1227" s="40"/>
      <c r="B1227" s="41"/>
      <c r="C1227" s="215" t="s">
        <v>1757</v>
      </c>
      <c r="D1227" s="215" t="s">
        <v>158</v>
      </c>
      <c r="E1227" s="216" t="s">
        <v>1758</v>
      </c>
      <c r="F1227" s="217" t="s">
        <v>1759</v>
      </c>
      <c r="G1227" s="218" t="s">
        <v>161</v>
      </c>
      <c r="H1227" s="219">
        <v>11.42</v>
      </c>
      <c r="I1227" s="220"/>
      <c r="J1227" s="221">
        <f>ROUND(I1227*H1227,2)</f>
        <v>0</v>
      </c>
      <c r="K1227" s="217" t="s">
        <v>162</v>
      </c>
      <c r="L1227" s="46"/>
      <c r="M1227" s="222" t="s">
        <v>28</v>
      </c>
      <c r="N1227" s="223" t="s">
        <v>45</v>
      </c>
      <c r="O1227" s="86"/>
      <c r="P1227" s="224">
        <f>O1227*H1227</f>
        <v>0</v>
      </c>
      <c r="Q1227" s="224">
        <v>0.012590000000000001</v>
      </c>
      <c r="R1227" s="224">
        <f>Q1227*H1227</f>
        <v>0.14377780000000001</v>
      </c>
      <c r="S1227" s="224">
        <v>0</v>
      </c>
      <c r="T1227" s="225">
        <f>S1227*H1227</f>
        <v>0</v>
      </c>
      <c r="U1227" s="40"/>
      <c r="V1227" s="40"/>
      <c r="W1227" s="40"/>
      <c r="X1227" s="40"/>
      <c r="Y1227" s="40"/>
      <c r="Z1227" s="40"/>
      <c r="AA1227" s="40"/>
      <c r="AB1227" s="40"/>
      <c r="AC1227" s="40"/>
      <c r="AD1227" s="40"/>
      <c r="AE1227" s="40"/>
      <c r="AR1227" s="226" t="s">
        <v>1391</v>
      </c>
      <c r="AT1227" s="226" t="s">
        <v>158</v>
      </c>
      <c r="AU1227" s="226" t="s">
        <v>83</v>
      </c>
      <c r="AY1227" s="19" t="s">
        <v>156</v>
      </c>
      <c r="BE1227" s="227">
        <f>IF(N1227="základní",J1227,0)</f>
        <v>0</v>
      </c>
      <c r="BF1227" s="227">
        <f>IF(N1227="snížená",J1227,0)</f>
        <v>0</v>
      </c>
      <c r="BG1227" s="227">
        <f>IF(N1227="zákl. přenesená",J1227,0)</f>
        <v>0</v>
      </c>
      <c r="BH1227" s="227">
        <f>IF(N1227="sníž. přenesená",J1227,0)</f>
        <v>0</v>
      </c>
      <c r="BI1227" s="227">
        <f>IF(N1227="nulová",J1227,0)</f>
        <v>0</v>
      </c>
      <c r="BJ1227" s="19" t="s">
        <v>81</v>
      </c>
      <c r="BK1227" s="227">
        <f>ROUND(I1227*H1227,2)</f>
        <v>0</v>
      </c>
      <c r="BL1227" s="19" t="s">
        <v>1391</v>
      </c>
      <c r="BM1227" s="226" t="s">
        <v>1760</v>
      </c>
    </row>
    <row r="1228" s="2" customFormat="1">
      <c r="A1228" s="40"/>
      <c r="B1228" s="41"/>
      <c r="C1228" s="42"/>
      <c r="D1228" s="228" t="s">
        <v>165</v>
      </c>
      <c r="E1228" s="42"/>
      <c r="F1228" s="229" t="s">
        <v>1759</v>
      </c>
      <c r="G1228" s="42"/>
      <c r="H1228" s="42"/>
      <c r="I1228" s="230"/>
      <c r="J1228" s="42"/>
      <c r="K1228" s="42"/>
      <c r="L1228" s="46"/>
      <c r="M1228" s="231"/>
      <c r="N1228" s="232"/>
      <c r="O1228" s="86"/>
      <c r="P1228" s="86"/>
      <c r="Q1228" s="86"/>
      <c r="R1228" s="86"/>
      <c r="S1228" s="86"/>
      <c r="T1228" s="87"/>
      <c r="U1228" s="40"/>
      <c r="V1228" s="40"/>
      <c r="W1228" s="40"/>
      <c r="X1228" s="40"/>
      <c r="Y1228" s="40"/>
      <c r="Z1228" s="40"/>
      <c r="AA1228" s="40"/>
      <c r="AB1228" s="40"/>
      <c r="AC1228" s="40"/>
      <c r="AD1228" s="40"/>
      <c r="AE1228" s="40"/>
      <c r="AT1228" s="19" t="s">
        <v>165</v>
      </c>
      <c r="AU1228" s="19" t="s">
        <v>83</v>
      </c>
    </row>
    <row r="1229" s="2" customFormat="1" ht="37.8" customHeight="1">
      <c r="A1229" s="40"/>
      <c r="B1229" s="41"/>
      <c r="C1229" s="215" t="s">
        <v>1761</v>
      </c>
      <c r="D1229" s="215" t="s">
        <v>158</v>
      </c>
      <c r="E1229" s="216" t="s">
        <v>1762</v>
      </c>
      <c r="F1229" s="217" t="s">
        <v>1763</v>
      </c>
      <c r="G1229" s="218" t="s">
        <v>161</v>
      </c>
      <c r="H1229" s="219">
        <v>11.42</v>
      </c>
      <c r="I1229" s="220"/>
      <c r="J1229" s="221">
        <f>ROUND(I1229*H1229,2)</f>
        <v>0</v>
      </c>
      <c r="K1229" s="217" t="s">
        <v>162</v>
      </c>
      <c r="L1229" s="46"/>
      <c r="M1229" s="222" t="s">
        <v>28</v>
      </c>
      <c r="N1229" s="223" t="s">
        <v>45</v>
      </c>
      <c r="O1229" s="86"/>
      <c r="P1229" s="224">
        <f>O1229*H1229</f>
        <v>0</v>
      </c>
      <c r="Q1229" s="224">
        <v>0.00010000000000000001</v>
      </c>
      <c r="R1229" s="224">
        <f>Q1229*H1229</f>
        <v>0.001142</v>
      </c>
      <c r="S1229" s="224">
        <v>0</v>
      </c>
      <c r="T1229" s="225">
        <f>S1229*H1229</f>
        <v>0</v>
      </c>
      <c r="U1229" s="40"/>
      <c r="V1229" s="40"/>
      <c r="W1229" s="40"/>
      <c r="X1229" s="40"/>
      <c r="Y1229" s="40"/>
      <c r="Z1229" s="40"/>
      <c r="AA1229" s="40"/>
      <c r="AB1229" s="40"/>
      <c r="AC1229" s="40"/>
      <c r="AD1229" s="40"/>
      <c r="AE1229" s="40"/>
      <c r="AR1229" s="226" t="s">
        <v>1391</v>
      </c>
      <c r="AT1229" s="226" t="s">
        <v>158</v>
      </c>
      <c r="AU1229" s="226" t="s">
        <v>83</v>
      </c>
      <c r="AY1229" s="19" t="s">
        <v>156</v>
      </c>
      <c r="BE1229" s="227">
        <f>IF(N1229="základní",J1229,0)</f>
        <v>0</v>
      </c>
      <c r="BF1229" s="227">
        <f>IF(N1229="snížená",J1229,0)</f>
        <v>0</v>
      </c>
      <c r="BG1229" s="227">
        <f>IF(N1229="zákl. přenesená",J1229,0)</f>
        <v>0</v>
      </c>
      <c r="BH1229" s="227">
        <f>IF(N1229="sníž. přenesená",J1229,0)</f>
        <v>0</v>
      </c>
      <c r="BI1229" s="227">
        <f>IF(N1229="nulová",J1229,0)</f>
        <v>0</v>
      </c>
      <c r="BJ1229" s="19" t="s">
        <v>81</v>
      </c>
      <c r="BK1229" s="227">
        <f>ROUND(I1229*H1229,2)</f>
        <v>0</v>
      </c>
      <c r="BL1229" s="19" t="s">
        <v>1391</v>
      </c>
      <c r="BM1229" s="226" t="s">
        <v>1764</v>
      </c>
    </row>
    <row r="1230" s="2" customFormat="1">
      <c r="A1230" s="40"/>
      <c r="B1230" s="41"/>
      <c r="C1230" s="42"/>
      <c r="D1230" s="228" t="s">
        <v>165</v>
      </c>
      <c r="E1230" s="42"/>
      <c r="F1230" s="229" t="s">
        <v>1763</v>
      </c>
      <c r="G1230" s="42"/>
      <c r="H1230" s="42"/>
      <c r="I1230" s="230"/>
      <c r="J1230" s="42"/>
      <c r="K1230" s="42"/>
      <c r="L1230" s="46"/>
      <c r="M1230" s="231"/>
      <c r="N1230" s="232"/>
      <c r="O1230" s="86"/>
      <c r="P1230" s="86"/>
      <c r="Q1230" s="86"/>
      <c r="R1230" s="86"/>
      <c r="S1230" s="86"/>
      <c r="T1230" s="87"/>
      <c r="U1230" s="40"/>
      <c r="V1230" s="40"/>
      <c r="W1230" s="40"/>
      <c r="X1230" s="40"/>
      <c r="Y1230" s="40"/>
      <c r="Z1230" s="40"/>
      <c r="AA1230" s="40"/>
      <c r="AB1230" s="40"/>
      <c r="AC1230" s="40"/>
      <c r="AD1230" s="40"/>
      <c r="AE1230" s="40"/>
      <c r="AT1230" s="19" t="s">
        <v>165</v>
      </c>
      <c r="AU1230" s="19" t="s">
        <v>83</v>
      </c>
    </row>
    <row r="1231" s="2" customFormat="1" ht="37.8" customHeight="1">
      <c r="A1231" s="40"/>
      <c r="B1231" s="41"/>
      <c r="C1231" s="215" t="s">
        <v>1765</v>
      </c>
      <c r="D1231" s="215" t="s">
        <v>158</v>
      </c>
      <c r="E1231" s="216" t="s">
        <v>1766</v>
      </c>
      <c r="F1231" s="217" t="s">
        <v>1767</v>
      </c>
      <c r="G1231" s="218" t="s">
        <v>161</v>
      </c>
      <c r="H1231" s="219">
        <v>1295.29</v>
      </c>
      <c r="I1231" s="220"/>
      <c r="J1231" s="221">
        <f>ROUND(I1231*H1231,2)</f>
        <v>0</v>
      </c>
      <c r="K1231" s="217" t="s">
        <v>162</v>
      </c>
      <c r="L1231" s="46"/>
      <c r="M1231" s="222" t="s">
        <v>28</v>
      </c>
      <c r="N1231" s="223" t="s">
        <v>45</v>
      </c>
      <c r="O1231" s="86"/>
      <c r="P1231" s="224">
        <f>O1231*H1231</f>
        <v>0</v>
      </c>
      <c r="Q1231" s="224">
        <v>0</v>
      </c>
      <c r="R1231" s="224">
        <f>Q1231*H1231</f>
        <v>0</v>
      </c>
      <c r="S1231" s="224">
        <v>0</v>
      </c>
      <c r="T1231" s="225">
        <f>S1231*H1231</f>
        <v>0</v>
      </c>
      <c r="U1231" s="40"/>
      <c r="V1231" s="40"/>
      <c r="W1231" s="40"/>
      <c r="X1231" s="40"/>
      <c r="Y1231" s="40"/>
      <c r="Z1231" s="40"/>
      <c r="AA1231" s="40"/>
      <c r="AB1231" s="40"/>
      <c r="AC1231" s="40"/>
      <c r="AD1231" s="40"/>
      <c r="AE1231" s="40"/>
      <c r="AR1231" s="226" t="s">
        <v>1391</v>
      </c>
      <c r="AT1231" s="226" t="s">
        <v>158</v>
      </c>
      <c r="AU1231" s="226" t="s">
        <v>83</v>
      </c>
      <c r="AY1231" s="19" t="s">
        <v>156</v>
      </c>
      <c r="BE1231" s="227">
        <f>IF(N1231="základní",J1231,0)</f>
        <v>0</v>
      </c>
      <c r="BF1231" s="227">
        <f>IF(N1231="snížená",J1231,0)</f>
        <v>0</v>
      </c>
      <c r="BG1231" s="227">
        <f>IF(N1231="zákl. přenesená",J1231,0)</f>
        <v>0</v>
      </c>
      <c r="BH1231" s="227">
        <f>IF(N1231="sníž. přenesená",J1231,0)</f>
        <v>0</v>
      </c>
      <c r="BI1231" s="227">
        <f>IF(N1231="nulová",J1231,0)</f>
        <v>0</v>
      </c>
      <c r="BJ1231" s="19" t="s">
        <v>81</v>
      </c>
      <c r="BK1231" s="227">
        <f>ROUND(I1231*H1231,2)</f>
        <v>0</v>
      </c>
      <c r="BL1231" s="19" t="s">
        <v>1391</v>
      </c>
      <c r="BM1231" s="226" t="s">
        <v>1768</v>
      </c>
    </row>
    <row r="1232" s="2" customFormat="1">
      <c r="A1232" s="40"/>
      <c r="B1232" s="41"/>
      <c r="C1232" s="42"/>
      <c r="D1232" s="228" t="s">
        <v>165</v>
      </c>
      <c r="E1232" s="42"/>
      <c r="F1232" s="229" t="s">
        <v>1767</v>
      </c>
      <c r="G1232" s="42"/>
      <c r="H1232" s="42"/>
      <c r="I1232" s="230"/>
      <c r="J1232" s="42"/>
      <c r="K1232" s="42"/>
      <c r="L1232" s="46"/>
      <c r="M1232" s="231"/>
      <c r="N1232" s="232"/>
      <c r="O1232" s="86"/>
      <c r="P1232" s="86"/>
      <c r="Q1232" s="86"/>
      <c r="R1232" s="86"/>
      <c r="S1232" s="86"/>
      <c r="T1232" s="87"/>
      <c r="U1232" s="40"/>
      <c r="V1232" s="40"/>
      <c r="W1232" s="40"/>
      <c r="X1232" s="40"/>
      <c r="Y1232" s="40"/>
      <c r="Z1232" s="40"/>
      <c r="AA1232" s="40"/>
      <c r="AB1232" s="40"/>
      <c r="AC1232" s="40"/>
      <c r="AD1232" s="40"/>
      <c r="AE1232" s="40"/>
      <c r="AT1232" s="19" t="s">
        <v>165</v>
      </c>
      <c r="AU1232" s="19" t="s">
        <v>83</v>
      </c>
    </row>
    <row r="1233" s="13" customFormat="1">
      <c r="A1233" s="13"/>
      <c r="B1233" s="233"/>
      <c r="C1233" s="234"/>
      <c r="D1233" s="228" t="s">
        <v>170</v>
      </c>
      <c r="E1233" s="235" t="s">
        <v>28</v>
      </c>
      <c r="F1233" s="236" t="s">
        <v>1769</v>
      </c>
      <c r="G1233" s="234"/>
      <c r="H1233" s="237">
        <v>1295.29</v>
      </c>
      <c r="I1233" s="238"/>
      <c r="J1233" s="234"/>
      <c r="K1233" s="234"/>
      <c r="L1233" s="239"/>
      <c r="M1233" s="240"/>
      <c r="N1233" s="241"/>
      <c r="O1233" s="241"/>
      <c r="P1233" s="241"/>
      <c r="Q1233" s="241"/>
      <c r="R1233" s="241"/>
      <c r="S1233" s="241"/>
      <c r="T1233" s="242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3" t="s">
        <v>170</v>
      </c>
      <c r="AU1233" s="243" t="s">
        <v>83</v>
      </c>
      <c r="AV1233" s="13" t="s">
        <v>83</v>
      </c>
      <c r="AW1233" s="13" t="s">
        <v>35</v>
      </c>
      <c r="AX1233" s="13" t="s">
        <v>81</v>
      </c>
      <c r="AY1233" s="243" t="s">
        <v>156</v>
      </c>
    </row>
    <row r="1234" s="2" customFormat="1" ht="24.15" customHeight="1">
      <c r="A1234" s="40"/>
      <c r="B1234" s="41"/>
      <c r="C1234" s="255" t="s">
        <v>1770</v>
      </c>
      <c r="D1234" s="255" t="s">
        <v>273</v>
      </c>
      <c r="E1234" s="256" t="s">
        <v>1771</v>
      </c>
      <c r="F1234" s="257" t="s">
        <v>1772</v>
      </c>
      <c r="G1234" s="258" t="s">
        <v>161</v>
      </c>
      <c r="H1234" s="259">
        <v>1424.819</v>
      </c>
      <c r="I1234" s="260"/>
      <c r="J1234" s="261">
        <f>ROUND(I1234*H1234,2)</f>
        <v>0</v>
      </c>
      <c r="K1234" s="257" t="s">
        <v>162</v>
      </c>
      <c r="L1234" s="262"/>
      <c r="M1234" s="263" t="s">
        <v>28</v>
      </c>
      <c r="N1234" s="264" t="s">
        <v>45</v>
      </c>
      <c r="O1234" s="86"/>
      <c r="P1234" s="224">
        <f>O1234*H1234</f>
        <v>0</v>
      </c>
      <c r="Q1234" s="224">
        <v>0.00013999999999999999</v>
      </c>
      <c r="R1234" s="224">
        <f>Q1234*H1234</f>
        <v>0.19947465999999997</v>
      </c>
      <c r="S1234" s="224">
        <v>0</v>
      </c>
      <c r="T1234" s="225">
        <f>S1234*H1234</f>
        <v>0</v>
      </c>
      <c r="U1234" s="40"/>
      <c r="V1234" s="40"/>
      <c r="W1234" s="40"/>
      <c r="X1234" s="40"/>
      <c r="Y1234" s="40"/>
      <c r="Z1234" s="40"/>
      <c r="AA1234" s="40"/>
      <c r="AB1234" s="40"/>
      <c r="AC1234" s="40"/>
      <c r="AD1234" s="40"/>
      <c r="AE1234" s="40"/>
      <c r="AR1234" s="226" t="s">
        <v>1411</v>
      </c>
      <c r="AT1234" s="226" t="s">
        <v>273</v>
      </c>
      <c r="AU1234" s="226" t="s">
        <v>83</v>
      </c>
      <c r="AY1234" s="19" t="s">
        <v>156</v>
      </c>
      <c r="BE1234" s="227">
        <f>IF(N1234="základní",J1234,0)</f>
        <v>0</v>
      </c>
      <c r="BF1234" s="227">
        <f>IF(N1234="snížená",J1234,0)</f>
        <v>0</v>
      </c>
      <c r="BG1234" s="227">
        <f>IF(N1234="zákl. přenesená",J1234,0)</f>
        <v>0</v>
      </c>
      <c r="BH1234" s="227">
        <f>IF(N1234="sníž. přenesená",J1234,0)</f>
        <v>0</v>
      </c>
      <c r="BI1234" s="227">
        <f>IF(N1234="nulová",J1234,0)</f>
        <v>0</v>
      </c>
      <c r="BJ1234" s="19" t="s">
        <v>81</v>
      </c>
      <c r="BK1234" s="227">
        <f>ROUND(I1234*H1234,2)</f>
        <v>0</v>
      </c>
      <c r="BL1234" s="19" t="s">
        <v>1391</v>
      </c>
      <c r="BM1234" s="226" t="s">
        <v>1773</v>
      </c>
    </row>
    <row r="1235" s="2" customFormat="1">
      <c r="A1235" s="40"/>
      <c r="B1235" s="41"/>
      <c r="C1235" s="42"/>
      <c r="D1235" s="228" t="s">
        <v>165</v>
      </c>
      <c r="E1235" s="42"/>
      <c r="F1235" s="229" t="s">
        <v>1772</v>
      </c>
      <c r="G1235" s="42"/>
      <c r="H1235" s="42"/>
      <c r="I1235" s="230"/>
      <c r="J1235" s="42"/>
      <c r="K1235" s="42"/>
      <c r="L1235" s="46"/>
      <c r="M1235" s="231"/>
      <c r="N1235" s="232"/>
      <c r="O1235" s="86"/>
      <c r="P1235" s="86"/>
      <c r="Q1235" s="86"/>
      <c r="R1235" s="86"/>
      <c r="S1235" s="86"/>
      <c r="T1235" s="87"/>
      <c r="U1235" s="40"/>
      <c r="V1235" s="40"/>
      <c r="W1235" s="40"/>
      <c r="X1235" s="40"/>
      <c r="Y1235" s="40"/>
      <c r="Z1235" s="40"/>
      <c r="AA1235" s="40"/>
      <c r="AB1235" s="40"/>
      <c r="AC1235" s="40"/>
      <c r="AD1235" s="40"/>
      <c r="AE1235" s="40"/>
      <c r="AT1235" s="19" t="s">
        <v>165</v>
      </c>
      <c r="AU1235" s="19" t="s">
        <v>83</v>
      </c>
    </row>
    <row r="1236" s="13" customFormat="1">
      <c r="A1236" s="13"/>
      <c r="B1236" s="233"/>
      <c r="C1236" s="234"/>
      <c r="D1236" s="228" t="s">
        <v>170</v>
      </c>
      <c r="E1236" s="235" t="s">
        <v>28</v>
      </c>
      <c r="F1236" s="236" t="s">
        <v>1774</v>
      </c>
      <c r="G1236" s="234"/>
      <c r="H1236" s="237">
        <v>1424.819</v>
      </c>
      <c r="I1236" s="238"/>
      <c r="J1236" s="234"/>
      <c r="K1236" s="234"/>
      <c r="L1236" s="239"/>
      <c r="M1236" s="240"/>
      <c r="N1236" s="241"/>
      <c r="O1236" s="241"/>
      <c r="P1236" s="241"/>
      <c r="Q1236" s="241"/>
      <c r="R1236" s="241"/>
      <c r="S1236" s="241"/>
      <c r="T1236" s="242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43" t="s">
        <v>170</v>
      </c>
      <c r="AU1236" s="243" t="s">
        <v>83</v>
      </c>
      <c r="AV1236" s="13" t="s">
        <v>83</v>
      </c>
      <c r="AW1236" s="13" t="s">
        <v>35</v>
      </c>
      <c r="AX1236" s="13" t="s">
        <v>81</v>
      </c>
      <c r="AY1236" s="243" t="s">
        <v>156</v>
      </c>
    </row>
    <row r="1237" s="2" customFormat="1" ht="49.05" customHeight="1">
      <c r="A1237" s="40"/>
      <c r="B1237" s="41"/>
      <c r="C1237" s="215" t="s">
        <v>1775</v>
      </c>
      <c r="D1237" s="215" t="s">
        <v>158</v>
      </c>
      <c r="E1237" s="216" t="s">
        <v>1776</v>
      </c>
      <c r="F1237" s="217" t="s">
        <v>1777</v>
      </c>
      <c r="G1237" s="218" t="s">
        <v>289</v>
      </c>
      <c r="H1237" s="219">
        <v>92.099999999999994</v>
      </c>
      <c r="I1237" s="220"/>
      <c r="J1237" s="221">
        <f>ROUND(I1237*H1237,2)</f>
        <v>0</v>
      </c>
      <c r="K1237" s="217" t="s">
        <v>162</v>
      </c>
      <c r="L1237" s="46"/>
      <c r="M1237" s="222" t="s">
        <v>28</v>
      </c>
      <c r="N1237" s="223" t="s">
        <v>45</v>
      </c>
      <c r="O1237" s="86"/>
      <c r="P1237" s="224">
        <f>O1237*H1237</f>
        <v>0</v>
      </c>
      <c r="Q1237" s="224">
        <v>0.02793</v>
      </c>
      <c r="R1237" s="224">
        <f>Q1237*H1237</f>
        <v>2.5723529999999997</v>
      </c>
      <c r="S1237" s="224">
        <v>0</v>
      </c>
      <c r="T1237" s="225">
        <f>S1237*H1237</f>
        <v>0</v>
      </c>
      <c r="U1237" s="40"/>
      <c r="V1237" s="40"/>
      <c r="W1237" s="40"/>
      <c r="X1237" s="40"/>
      <c r="Y1237" s="40"/>
      <c r="Z1237" s="40"/>
      <c r="AA1237" s="40"/>
      <c r="AB1237" s="40"/>
      <c r="AC1237" s="40"/>
      <c r="AD1237" s="40"/>
      <c r="AE1237" s="40"/>
      <c r="AR1237" s="226" t="s">
        <v>1391</v>
      </c>
      <c r="AT1237" s="226" t="s">
        <v>158</v>
      </c>
      <c r="AU1237" s="226" t="s">
        <v>83</v>
      </c>
      <c r="AY1237" s="19" t="s">
        <v>156</v>
      </c>
      <c r="BE1237" s="227">
        <f>IF(N1237="základní",J1237,0)</f>
        <v>0</v>
      </c>
      <c r="BF1237" s="227">
        <f>IF(N1237="snížená",J1237,0)</f>
        <v>0</v>
      </c>
      <c r="BG1237" s="227">
        <f>IF(N1237="zákl. přenesená",J1237,0)</f>
        <v>0</v>
      </c>
      <c r="BH1237" s="227">
        <f>IF(N1237="sníž. přenesená",J1237,0)</f>
        <v>0</v>
      </c>
      <c r="BI1237" s="227">
        <f>IF(N1237="nulová",J1237,0)</f>
        <v>0</v>
      </c>
      <c r="BJ1237" s="19" t="s">
        <v>81</v>
      </c>
      <c r="BK1237" s="227">
        <f>ROUND(I1237*H1237,2)</f>
        <v>0</v>
      </c>
      <c r="BL1237" s="19" t="s">
        <v>1391</v>
      </c>
      <c r="BM1237" s="226" t="s">
        <v>1778</v>
      </c>
    </row>
    <row r="1238" s="2" customFormat="1">
      <c r="A1238" s="40"/>
      <c r="B1238" s="41"/>
      <c r="C1238" s="42"/>
      <c r="D1238" s="228" t="s">
        <v>165</v>
      </c>
      <c r="E1238" s="42"/>
      <c r="F1238" s="229" t="s">
        <v>1777</v>
      </c>
      <c r="G1238" s="42"/>
      <c r="H1238" s="42"/>
      <c r="I1238" s="230"/>
      <c r="J1238" s="42"/>
      <c r="K1238" s="42"/>
      <c r="L1238" s="46"/>
      <c r="M1238" s="231"/>
      <c r="N1238" s="232"/>
      <c r="O1238" s="86"/>
      <c r="P1238" s="86"/>
      <c r="Q1238" s="86"/>
      <c r="R1238" s="86"/>
      <c r="S1238" s="86"/>
      <c r="T1238" s="87"/>
      <c r="U1238" s="40"/>
      <c r="V1238" s="40"/>
      <c r="W1238" s="40"/>
      <c r="X1238" s="40"/>
      <c r="Y1238" s="40"/>
      <c r="Z1238" s="40"/>
      <c r="AA1238" s="40"/>
      <c r="AB1238" s="40"/>
      <c r="AC1238" s="40"/>
      <c r="AD1238" s="40"/>
      <c r="AE1238" s="40"/>
      <c r="AT1238" s="19" t="s">
        <v>165</v>
      </c>
      <c r="AU1238" s="19" t="s">
        <v>83</v>
      </c>
    </row>
    <row r="1239" s="13" customFormat="1">
      <c r="A1239" s="13"/>
      <c r="B1239" s="233"/>
      <c r="C1239" s="234"/>
      <c r="D1239" s="228" t="s">
        <v>170</v>
      </c>
      <c r="E1239" s="235" t="s">
        <v>28</v>
      </c>
      <c r="F1239" s="236" t="s">
        <v>1779</v>
      </c>
      <c r="G1239" s="234"/>
      <c r="H1239" s="237">
        <v>92.099999999999994</v>
      </c>
      <c r="I1239" s="238"/>
      <c r="J1239" s="234"/>
      <c r="K1239" s="234"/>
      <c r="L1239" s="239"/>
      <c r="M1239" s="240"/>
      <c r="N1239" s="241"/>
      <c r="O1239" s="241"/>
      <c r="P1239" s="241"/>
      <c r="Q1239" s="241"/>
      <c r="R1239" s="241"/>
      <c r="S1239" s="241"/>
      <c r="T1239" s="242"/>
      <c r="U1239" s="13"/>
      <c r="V1239" s="13"/>
      <c r="W1239" s="13"/>
      <c r="X1239" s="13"/>
      <c r="Y1239" s="13"/>
      <c r="Z1239" s="13"/>
      <c r="AA1239" s="13"/>
      <c r="AB1239" s="13"/>
      <c r="AC1239" s="13"/>
      <c r="AD1239" s="13"/>
      <c r="AE1239" s="13"/>
      <c r="AT1239" s="243" t="s">
        <v>170</v>
      </c>
      <c r="AU1239" s="243" t="s">
        <v>83</v>
      </c>
      <c r="AV1239" s="13" t="s">
        <v>83</v>
      </c>
      <c r="AW1239" s="13" t="s">
        <v>35</v>
      </c>
      <c r="AX1239" s="13" t="s">
        <v>81</v>
      </c>
      <c r="AY1239" s="243" t="s">
        <v>156</v>
      </c>
    </row>
    <row r="1240" s="2" customFormat="1" ht="49.05" customHeight="1">
      <c r="A1240" s="40"/>
      <c r="B1240" s="41"/>
      <c r="C1240" s="215" t="s">
        <v>1780</v>
      </c>
      <c r="D1240" s="215" t="s">
        <v>158</v>
      </c>
      <c r="E1240" s="216" t="s">
        <v>1781</v>
      </c>
      <c r="F1240" s="217" t="s">
        <v>1782</v>
      </c>
      <c r="G1240" s="218" t="s">
        <v>289</v>
      </c>
      <c r="H1240" s="219">
        <v>9</v>
      </c>
      <c r="I1240" s="220"/>
      <c r="J1240" s="221">
        <f>ROUND(I1240*H1240,2)</f>
        <v>0</v>
      </c>
      <c r="K1240" s="217" t="s">
        <v>162</v>
      </c>
      <c r="L1240" s="46"/>
      <c r="M1240" s="222" t="s">
        <v>28</v>
      </c>
      <c r="N1240" s="223" t="s">
        <v>45</v>
      </c>
      <c r="O1240" s="86"/>
      <c r="P1240" s="224">
        <f>O1240*H1240</f>
        <v>0</v>
      </c>
      <c r="Q1240" s="224">
        <v>0.019310000000000001</v>
      </c>
      <c r="R1240" s="224">
        <f>Q1240*H1240</f>
        <v>0.17379</v>
      </c>
      <c r="S1240" s="224">
        <v>0</v>
      </c>
      <c r="T1240" s="225">
        <f>S1240*H1240</f>
        <v>0</v>
      </c>
      <c r="U1240" s="40"/>
      <c r="V1240" s="40"/>
      <c r="W1240" s="40"/>
      <c r="X1240" s="40"/>
      <c r="Y1240" s="40"/>
      <c r="Z1240" s="40"/>
      <c r="AA1240" s="40"/>
      <c r="AB1240" s="40"/>
      <c r="AC1240" s="40"/>
      <c r="AD1240" s="40"/>
      <c r="AE1240" s="40"/>
      <c r="AR1240" s="226" t="s">
        <v>1391</v>
      </c>
      <c r="AT1240" s="226" t="s">
        <v>158</v>
      </c>
      <c r="AU1240" s="226" t="s">
        <v>83</v>
      </c>
      <c r="AY1240" s="19" t="s">
        <v>156</v>
      </c>
      <c r="BE1240" s="227">
        <f>IF(N1240="základní",J1240,0)</f>
        <v>0</v>
      </c>
      <c r="BF1240" s="227">
        <f>IF(N1240="snížená",J1240,0)</f>
        <v>0</v>
      </c>
      <c r="BG1240" s="227">
        <f>IF(N1240="zákl. přenesená",J1240,0)</f>
        <v>0</v>
      </c>
      <c r="BH1240" s="227">
        <f>IF(N1240="sníž. přenesená",J1240,0)</f>
        <v>0</v>
      </c>
      <c r="BI1240" s="227">
        <f>IF(N1240="nulová",J1240,0)</f>
        <v>0</v>
      </c>
      <c r="BJ1240" s="19" t="s">
        <v>81</v>
      </c>
      <c r="BK1240" s="227">
        <f>ROUND(I1240*H1240,2)</f>
        <v>0</v>
      </c>
      <c r="BL1240" s="19" t="s">
        <v>1391</v>
      </c>
      <c r="BM1240" s="226" t="s">
        <v>1783</v>
      </c>
    </row>
    <row r="1241" s="2" customFormat="1">
      <c r="A1241" s="40"/>
      <c r="B1241" s="41"/>
      <c r="C1241" s="42"/>
      <c r="D1241" s="228" t="s">
        <v>165</v>
      </c>
      <c r="E1241" s="42"/>
      <c r="F1241" s="229" t="s">
        <v>1782</v>
      </c>
      <c r="G1241" s="42"/>
      <c r="H1241" s="42"/>
      <c r="I1241" s="230"/>
      <c r="J1241" s="42"/>
      <c r="K1241" s="42"/>
      <c r="L1241" s="46"/>
      <c r="M1241" s="231"/>
      <c r="N1241" s="232"/>
      <c r="O1241" s="86"/>
      <c r="P1241" s="86"/>
      <c r="Q1241" s="86"/>
      <c r="R1241" s="86"/>
      <c r="S1241" s="86"/>
      <c r="T1241" s="87"/>
      <c r="U1241" s="40"/>
      <c r="V1241" s="40"/>
      <c r="W1241" s="40"/>
      <c r="X1241" s="40"/>
      <c r="Y1241" s="40"/>
      <c r="Z1241" s="40"/>
      <c r="AA1241" s="40"/>
      <c r="AB1241" s="40"/>
      <c r="AC1241" s="40"/>
      <c r="AD1241" s="40"/>
      <c r="AE1241" s="40"/>
      <c r="AT1241" s="19" t="s">
        <v>165</v>
      </c>
      <c r="AU1241" s="19" t="s">
        <v>83</v>
      </c>
    </row>
    <row r="1242" s="13" customFormat="1">
      <c r="A1242" s="13"/>
      <c r="B1242" s="233"/>
      <c r="C1242" s="234"/>
      <c r="D1242" s="228" t="s">
        <v>170</v>
      </c>
      <c r="E1242" s="235" t="s">
        <v>28</v>
      </c>
      <c r="F1242" s="236" t="s">
        <v>1784</v>
      </c>
      <c r="G1242" s="234"/>
      <c r="H1242" s="237">
        <v>9</v>
      </c>
      <c r="I1242" s="238"/>
      <c r="J1242" s="234"/>
      <c r="K1242" s="234"/>
      <c r="L1242" s="239"/>
      <c r="M1242" s="240"/>
      <c r="N1242" s="241"/>
      <c r="O1242" s="241"/>
      <c r="P1242" s="241"/>
      <c r="Q1242" s="241"/>
      <c r="R1242" s="241"/>
      <c r="S1242" s="241"/>
      <c r="T1242" s="242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43" t="s">
        <v>170</v>
      </c>
      <c r="AU1242" s="243" t="s">
        <v>83</v>
      </c>
      <c r="AV1242" s="13" t="s">
        <v>83</v>
      </c>
      <c r="AW1242" s="13" t="s">
        <v>35</v>
      </c>
      <c r="AX1242" s="13" t="s">
        <v>81</v>
      </c>
      <c r="AY1242" s="243" t="s">
        <v>156</v>
      </c>
    </row>
    <row r="1243" s="2" customFormat="1" ht="24.15" customHeight="1">
      <c r="A1243" s="40"/>
      <c r="B1243" s="41"/>
      <c r="C1243" s="215" t="s">
        <v>1785</v>
      </c>
      <c r="D1243" s="215" t="s">
        <v>158</v>
      </c>
      <c r="E1243" s="216" t="s">
        <v>1786</v>
      </c>
      <c r="F1243" s="217" t="s">
        <v>1787</v>
      </c>
      <c r="G1243" s="218" t="s">
        <v>161</v>
      </c>
      <c r="H1243" s="219">
        <v>53.088999999999999</v>
      </c>
      <c r="I1243" s="220"/>
      <c r="J1243" s="221">
        <f>ROUND(I1243*H1243,2)</f>
        <v>0</v>
      </c>
      <c r="K1243" s="217" t="s">
        <v>162</v>
      </c>
      <c r="L1243" s="46"/>
      <c r="M1243" s="222" t="s">
        <v>28</v>
      </c>
      <c r="N1243" s="223" t="s">
        <v>45</v>
      </c>
      <c r="O1243" s="86"/>
      <c r="P1243" s="224">
        <f>O1243*H1243</f>
        <v>0</v>
      </c>
      <c r="Q1243" s="224">
        <v>0.020119999999999999</v>
      </c>
      <c r="R1243" s="224">
        <f>Q1243*H1243</f>
        <v>1.06815068</v>
      </c>
      <c r="S1243" s="224">
        <v>0</v>
      </c>
      <c r="T1243" s="225">
        <f>S1243*H1243</f>
        <v>0</v>
      </c>
      <c r="U1243" s="40"/>
      <c r="V1243" s="40"/>
      <c r="W1243" s="40"/>
      <c r="X1243" s="40"/>
      <c r="Y1243" s="40"/>
      <c r="Z1243" s="40"/>
      <c r="AA1243" s="40"/>
      <c r="AB1243" s="40"/>
      <c r="AC1243" s="40"/>
      <c r="AD1243" s="40"/>
      <c r="AE1243" s="40"/>
      <c r="AR1243" s="226" t="s">
        <v>1391</v>
      </c>
      <c r="AT1243" s="226" t="s">
        <v>158</v>
      </c>
      <c r="AU1243" s="226" t="s">
        <v>83</v>
      </c>
      <c r="AY1243" s="19" t="s">
        <v>156</v>
      </c>
      <c r="BE1243" s="227">
        <f>IF(N1243="základní",J1243,0)</f>
        <v>0</v>
      </c>
      <c r="BF1243" s="227">
        <f>IF(N1243="snížená",J1243,0)</f>
        <v>0</v>
      </c>
      <c r="BG1243" s="227">
        <f>IF(N1243="zákl. přenesená",J1243,0)</f>
        <v>0</v>
      </c>
      <c r="BH1243" s="227">
        <f>IF(N1243="sníž. přenesená",J1243,0)</f>
        <v>0</v>
      </c>
      <c r="BI1243" s="227">
        <f>IF(N1243="nulová",J1243,0)</f>
        <v>0</v>
      </c>
      <c r="BJ1243" s="19" t="s">
        <v>81</v>
      </c>
      <c r="BK1243" s="227">
        <f>ROUND(I1243*H1243,2)</f>
        <v>0</v>
      </c>
      <c r="BL1243" s="19" t="s">
        <v>1391</v>
      </c>
      <c r="BM1243" s="226" t="s">
        <v>1788</v>
      </c>
    </row>
    <row r="1244" s="2" customFormat="1">
      <c r="A1244" s="40"/>
      <c r="B1244" s="41"/>
      <c r="C1244" s="42"/>
      <c r="D1244" s="228" t="s">
        <v>165</v>
      </c>
      <c r="E1244" s="42"/>
      <c r="F1244" s="229" t="s">
        <v>1787</v>
      </c>
      <c r="G1244" s="42"/>
      <c r="H1244" s="42"/>
      <c r="I1244" s="230"/>
      <c r="J1244" s="42"/>
      <c r="K1244" s="42"/>
      <c r="L1244" s="46"/>
      <c r="M1244" s="231"/>
      <c r="N1244" s="232"/>
      <c r="O1244" s="86"/>
      <c r="P1244" s="86"/>
      <c r="Q1244" s="86"/>
      <c r="R1244" s="86"/>
      <c r="S1244" s="86"/>
      <c r="T1244" s="87"/>
      <c r="U1244" s="40"/>
      <c r="V1244" s="40"/>
      <c r="W1244" s="40"/>
      <c r="X1244" s="40"/>
      <c r="Y1244" s="40"/>
      <c r="Z1244" s="40"/>
      <c r="AA1244" s="40"/>
      <c r="AB1244" s="40"/>
      <c r="AC1244" s="40"/>
      <c r="AD1244" s="40"/>
      <c r="AE1244" s="40"/>
      <c r="AT1244" s="19" t="s">
        <v>165</v>
      </c>
      <c r="AU1244" s="19" t="s">
        <v>83</v>
      </c>
    </row>
    <row r="1245" s="13" customFormat="1">
      <c r="A1245" s="13"/>
      <c r="B1245" s="233"/>
      <c r="C1245" s="234"/>
      <c r="D1245" s="228" t="s">
        <v>170</v>
      </c>
      <c r="E1245" s="235" t="s">
        <v>28</v>
      </c>
      <c r="F1245" s="236" t="s">
        <v>1789</v>
      </c>
      <c r="G1245" s="234"/>
      <c r="H1245" s="237">
        <v>7.79</v>
      </c>
      <c r="I1245" s="238"/>
      <c r="J1245" s="234"/>
      <c r="K1245" s="234"/>
      <c r="L1245" s="239"/>
      <c r="M1245" s="240"/>
      <c r="N1245" s="241"/>
      <c r="O1245" s="241"/>
      <c r="P1245" s="241"/>
      <c r="Q1245" s="241"/>
      <c r="R1245" s="241"/>
      <c r="S1245" s="241"/>
      <c r="T1245" s="242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43" t="s">
        <v>170</v>
      </c>
      <c r="AU1245" s="243" t="s">
        <v>83</v>
      </c>
      <c r="AV1245" s="13" t="s">
        <v>83</v>
      </c>
      <c r="AW1245" s="13" t="s">
        <v>35</v>
      </c>
      <c r="AX1245" s="13" t="s">
        <v>74</v>
      </c>
      <c r="AY1245" s="243" t="s">
        <v>156</v>
      </c>
    </row>
    <row r="1246" s="13" customFormat="1">
      <c r="A1246" s="13"/>
      <c r="B1246" s="233"/>
      <c r="C1246" s="234"/>
      <c r="D1246" s="228" t="s">
        <v>170</v>
      </c>
      <c r="E1246" s="235" t="s">
        <v>28</v>
      </c>
      <c r="F1246" s="236" t="s">
        <v>1790</v>
      </c>
      <c r="G1246" s="234"/>
      <c r="H1246" s="237">
        <v>2.1320000000000001</v>
      </c>
      <c r="I1246" s="238"/>
      <c r="J1246" s="234"/>
      <c r="K1246" s="234"/>
      <c r="L1246" s="239"/>
      <c r="M1246" s="240"/>
      <c r="N1246" s="241"/>
      <c r="O1246" s="241"/>
      <c r="P1246" s="241"/>
      <c r="Q1246" s="241"/>
      <c r="R1246" s="241"/>
      <c r="S1246" s="241"/>
      <c r="T1246" s="242"/>
      <c r="U1246" s="13"/>
      <c r="V1246" s="13"/>
      <c r="W1246" s="13"/>
      <c r="X1246" s="13"/>
      <c r="Y1246" s="13"/>
      <c r="Z1246" s="13"/>
      <c r="AA1246" s="13"/>
      <c r="AB1246" s="13"/>
      <c r="AC1246" s="13"/>
      <c r="AD1246" s="13"/>
      <c r="AE1246" s="13"/>
      <c r="AT1246" s="243" t="s">
        <v>170</v>
      </c>
      <c r="AU1246" s="243" t="s">
        <v>83</v>
      </c>
      <c r="AV1246" s="13" t="s">
        <v>83</v>
      </c>
      <c r="AW1246" s="13" t="s">
        <v>35</v>
      </c>
      <c r="AX1246" s="13" t="s">
        <v>74</v>
      </c>
      <c r="AY1246" s="243" t="s">
        <v>156</v>
      </c>
    </row>
    <row r="1247" s="13" customFormat="1">
      <c r="A1247" s="13"/>
      <c r="B1247" s="233"/>
      <c r="C1247" s="234"/>
      <c r="D1247" s="228" t="s">
        <v>170</v>
      </c>
      <c r="E1247" s="235" t="s">
        <v>28</v>
      </c>
      <c r="F1247" s="236" t="s">
        <v>1791</v>
      </c>
      <c r="G1247" s="234"/>
      <c r="H1247" s="237">
        <v>5.6580000000000004</v>
      </c>
      <c r="I1247" s="238"/>
      <c r="J1247" s="234"/>
      <c r="K1247" s="234"/>
      <c r="L1247" s="239"/>
      <c r="M1247" s="240"/>
      <c r="N1247" s="241"/>
      <c r="O1247" s="241"/>
      <c r="P1247" s="241"/>
      <c r="Q1247" s="241"/>
      <c r="R1247" s="241"/>
      <c r="S1247" s="241"/>
      <c r="T1247" s="242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43" t="s">
        <v>170</v>
      </c>
      <c r="AU1247" s="243" t="s">
        <v>83</v>
      </c>
      <c r="AV1247" s="13" t="s">
        <v>83</v>
      </c>
      <c r="AW1247" s="13" t="s">
        <v>35</v>
      </c>
      <c r="AX1247" s="13" t="s">
        <v>74</v>
      </c>
      <c r="AY1247" s="243" t="s">
        <v>156</v>
      </c>
    </row>
    <row r="1248" s="13" customFormat="1">
      <c r="A1248" s="13"/>
      <c r="B1248" s="233"/>
      <c r="C1248" s="234"/>
      <c r="D1248" s="228" t="s">
        <v>170</v>
      </c>
      <c r="E1248" s="235" t="s">
        <v>28</v>
      </c>
      <c r="F1248" s="236" t="s">
        <v>1792</v>
      </c>
      <c r="G1248" s="234"/>
      <c r="H1248" s="237">
        <v>2.327</v>
      </c>
      <c r="I1248" s="238"/>
      <c r="J1248" s="234"/>
      <c r="K1248" s="234"/>
      <c r="L1248" s="239"/>
      <c r="M1248" s="240"/>
      <c r="N1248" s="241"/>
      <c r="O1248" s="241"/>
      <c r="P1248" s="241"/>
      <c r="Q1248" s="241"/>
      <c r="R1248" s="241"/>
      <c r="S1248" s="241"/>
      <c r="T1248" s="242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3" t="s">
        <v>170</v>
      </c>
      <c r="AU1248" s="243" t="s">
        <v>83</v>
      </c>
      <c r="AV1248" s="13" t="s">
        <v>83</v>
      </c>
      <c r="AW1248" s="13" t="s">
        <v>35</v>
      </c>
      <c r="AX1248" s="13" t="s">
        <v>74</v>
      </c>
      <c r="AY1248" s="243" t="s">
        <v>156</v>
      </c>
    </row>
    <row r="1249" s="13" customFormat="1">
      <c r="A1249" s="13"/>
      <c r="B1249" s="233"/>
      <c r="C1249" s="234"/>
      <c r="D1249" s="228" t="s">
        <v>170</v>
      </c>
      <c r="E1249" s="235" t="s">
        <v>28</v>
      </c>
      <c r="F1249" s="236" t="s">
        <v>1793</v>
      </c>
      <c r="G1249" s="234"/>
      <c r="H1249" s="237">
        <v>8.3030000000000008</v>
      </c>
      <c r="I1249" s="238"/>
      <c r="J1249" s="234"/>
      <c r="K1249" s="234"/>
      <c r="L1249" s="239"/>
      <c r="M1249" s="240"/>
      <c r="N1249" s="241"/>
      <c r="O1249" s="241"/>
      <c r="P1249" s="241"/>
      <c r="Q1249" s="241"/>
      <c r="R1249" s="241"/>
      <c r="S1249" s="241"/>
      <c r="T1249" s="242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43" t="s">
        <v>170</v>
      </c>
      <c r="AU1249" s="243" t="s">
        <v>83</v>
      </c>
      <c r="AV1249" s="13" t="s">
        <v>83</v>
      </c>
      <c r="AW1249" s="13" t="s">
        <v>35</v>
      </c>
      <c r="AX1249" s="13" t="s">
        <v>74</v>
      </c>
      <c r="AY1249" s="243" t="s">
        <v>156</v>
      </c>
    </row>
    <row r="1250" s="13" customFormat="1">
      <c r="A1250" s="13"/>
      <c r="B1250" s="233"/>
      <c r="C1250" s="234"/>
      <c r="D1250" s="228" t="s">
        <v>170</v>
      </c>
      <c r="E1250" s="235" t="s">
        <v>28</v>
      </c>
      <c r="F1250" s="236" t="s">
        <v>1794</v>
      </c>
      <c r="G1250" s="234"/>
      <c r="H1250" s="237">
        <v>7.6340000000000003</v>
      </c>
      <c r="I1250" s="238"/>
      <c r="J1250" s="234"/>
      <c r="K1250" s="234"/>
      <c r="L1250" s="239"/>
      <c r="M1250" s="240"/>
      <c r="N1250" s="241"/>
      <c r="O1250" s="241"/>
      <c r="P1250" s="241"/>
      <c r="Q1250" s="241"/>
      <c r="R1250" s="241"/>
      <c r="S1250" s="241"/>
      <c r="T1250" s="242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43" t="s">
        <v>170</v>
      </c>
      <c r="AU1250" s="243" t="s">
        <v>83</v>
      </c>
      <c r="AV1250" s="13" t="s">
        <v>83</v>
      </c>
      <c r="AW1250" s="13" t="s">
        <v>35</v>
      </c>
      <c r="AX1250" s="13" t="s">
        <v>74</v>
      </c>
      <c r="AY1250" s="243" t="s">
        <v>156</v>
      </c>
    </row>
    <row r="1251" s="13" customFormat="1">
      <c r="A1251" s="13"/>
      <c r="B1251" s="233"/>
      <c r="C1251" s="234"/>
      <c r="D1251" s="228" t="s">
        <v>170</v>
      </c>
      <c r="E1251" s="235" t="s">
        <v>28</v>
      </c>
      <c r="F1251" s="236" t="s">
        <v>1795</v>
      </c>
      <c r="G1251" s="234"/>
      <c r="H1251" s="237">
        <v>7.7649999999999997</v>
      </c>
      <c r="I1251" s="238"/>
      <c r="J1251" s="234"/>
      <c r="K1251" s="234"/>
      <c r="L1251" s="239"/>
      <c r="M1251" s="240"/>
      <c r="N1251" s="241"/>
      <c r="O1251" s="241"/>
      <c r="P1251" s="241"/>
      <c r="Q1251" s="241"/>
      <c r="R1251" s="241"/>
      <c r="S1251" s="241"/>
      <c r="T1251" s="242"/>
      <c r="U1251" s="13"/>
      <c r="V1251" s="13"/>
      <c r="W1251" s="13"/>
      <c r="X1251" s="13"/>
      <c r="Y1251" s="13"/>
      <c r="Z1251" s="13"/>
      <c r="AA1251" s="13"/>
      <c r="AB1251" s="13"/>
      <c r="AC1251" s="13"/>
      <c r="AD1251" s="13"/>
      <c r="AE1251" s="13"/>
      <c r="AT1251" s="243" t="s">
        <v>170</v>
      </c>
      <c r="AU1251" s="243" t="s">
        <v>83</v>
      </c>
      <c r="AV1251" s="13" t="s">
        <v>83</v>
      </c>
      <c r="AW1251" s="13" t="s">
        <v>35</v>
      </c>
      <c r="AX1251" s="13" t="s">
        <v>74</v>
      </c>
      <c r="AY1251" s="243" t="s">
        <v>156</v>
      </c>
    </row>
    <row r="1252" s="13" customFormat="1">
      <c r="A1252" s="13"/>
      <c r="B1252" s="233"/>
      <c r="C1252" s="234"/>
      <c r="D1252" s="228" t="s">
        <v>170</v>
      </c>
      <c r="E1252" s="235" t="s">
        <v>28</v>
      </c>
      <c r="F1252" s="236" t="s">
        <v>1796</v>
      </c>
      <c r="G1252" s="234"/>
      <c r="H1252" s="237">
        <v>5.3300000000000001</v>
      </c>
      <c r="I1252" s="238"/>
      <c r="J1252" s="234"/>
      <c r="K1252" s="234"/>
      <c r="L1252" s="239"/>
      <c r="M1252" s="240"/>
      <c r="N1252" s="241"/>
      <c r="O1252" s="241"/>
      <c r="P1252" s="241"/>
      <c r="Q1252" s="241"/>
      <c r="R1252" s="241"/>
      <c r="S1252" s="241"/>
      <c r="T1252" s="242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43" t="s">
        <v>170</v>
      </c>
      <c r="AU1252" s="243" t="s">
        <v>83</v>
      </c>
      <c r="AV1252" s="13" t="s">
        <v>83</v>
      </c>
      <c r="AW1252" s="13" t="s">
        <v>35</v>
      </c>
      <c r="AX1252" s="13" t="s">
        <v>74</v>
      </c>
      <c r="AY1252" s="243" t="s">
        <v>156</v>
      </c>
    </row>
    <row r="1253" s="13" customFormat="1">
      <c r="A1253" s="13"/>
      <c r="B1253" s="233"/>
      <c r="C1253" s="234"/>
      <c r="D1253" s="228" t="s">
        <v>170</v>
      </c>
      <c r="E1253" s="235" t="s">
        <v>28</v>
      </c>
      <c r="F1253" s="236" t="s">
        <v>1797</v>
      </c>
      <c r="G1253" s="234"/>
      <c r="H1253" s="237">
        <v>3.0750000000000002</v>
      </c>
      <c r="I1253" s="238"/>
      <c r="J1253" s="234"/>
      <c r="K1253" s="234"/>
      <c r="L1253" s="239"/>
      <c r="M1253" s="240"/>
      <c r="N1253" s="241"/>
      <c r="O1253" s="241"/>
      <c r="P1253" s="241"/>
      <c r="Q1253" s="241"/>
      <c r="R1253" s="241"/>
      <c r="S1253" s="241"/>
      <c r="T1253" s="242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43" t="s">
        <v>170</v>
      </c>
      <c r="AU1253" s="243" t="s">
        <v>83</v>
      </c>
      <c r="AV1253" s="13" t="s">
        <v>83</v>
      </c>
      <c r="AW1253" s="13" t="s">
        <v>35</v>
      </c>
      <c r="AX1253" s="13" t="s">
        <v>74</v>
      </c>
      <c r="AY1253" s="243" t="s">
        <v>156</v>
      </c>
    </row>
    <row r="1254" s="13" customFormat="1">
      <c r="A1254" s="13"/>
      <c r="B1254" s="233"/>
      <c r="C1254" s="234"/>
      <c r="D1254" s="228" t="s">
        <v>170</v>
      </c>
      <c r="E1254" s="235" t="s">
        <v>28</v>
      </c>
      <c r="F1254" s="236" t="s">
        <v>1798</v>
      </c>
      <c r="G1254" s="234"/>
      <c r="H1254" s="237">
        <v>3.0750000000000002</v>
      </c>
      <c r="I1254" s="238"/>
      <c r="J1254" s="234"/>
      <c r="K1254" s="234"/>
      <c r="L1254" s="239"/>
      <c r="M1254" s="240"/>
      <c r="N1254" s="241"/>
      <c r="O1254" s="241"/>
      <c r="P1254" s="241"/>
      <c r="Q1254" s="241"/>
      <c r="R1254" s="241"/>
      <c r="S1254" s="241"/>
      <c r="T1254" s="242"/>
      <c r="U1254" s="13"/>
      <c r="V1254" s="13"/>
      <c r="W1254" s="13"/>
      <c r="X1254" s="13"/>
      <c r="Y1254" s="13"/>
      <c r="Z1254" s="13"/>
      <c r="AA1254" s="13"/>
      <c r="AB1254" s="13"/>
      <c r="AC1254" s="13"/>
      <c r="AD1254" s="13"/>
      <c r="AE1254" s="13"/>
      <c r="AT1254" s="243" t="s">
        <v>170</v>
      </c>
      <c r="AU1254" s="243" t="s">
        <v>83</v>
      </c>
      <c r="AV1254" s="13" t="s">
        <v>83</v>
      </c>
      <c r="AW1254" s="13" t="s">
        <v>35</v>
      </c>
      <c r="AX1254" s="13" t="s">
        <v>74</v>
      </c>
      <c r="AY1254" s="243" t="s">
        <v>156</v>
      </c>
    </row>
    <row r="1255" s="14" customFormat="1">
      <c r="A1255" s="14"/>
      <c r="B1255" s="244"/>
      <c r="C1255" s="245"/>
      <c r="D1255" s="228" t="s">
        <v>170</v>
      </c>
      <c r="E1255" s="246" t="s">
        <v>28</v>
      </c>
      <c r="F1255" s="247" t="s">
        <v>186</v>
      </c>
      <c r="G1255" s="245"/>
      <c r="H1255" s="248">
        <v>53.089000000000013</v>
      </c>
      <c r="I1255" s="249"/>
      <c r="J1255" s="245"/>
      <c r="K1255" s="245"/>
      <c r="L1255" s="250"/>
      <c r="M1255" s="251"/>
      <c r="N1255" s="252"/>
      <c r="O1255" s="252"/>
      <c r="P1255" s="252"/>
      <c r="Q1255" s="252"/>
      <c r="R1255" s="252"/>
      <c r="S1255" s="252"/>
      <c r="T1255" s="253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4" t="s">
        <v>170</v>
      </c>
      <c r="AU1255" s="254" t="s">
        <v>83</v>
      </c>
      <c r="AV1255" s="14" t="s">
        <v>163</v>
      </c>
      <c r="AW1255" s="14" t="s">
        <v>35</v>
      </c>
      <c r="AX1255" s="14" t="s">
        <v>81</v>
      </c>
      <c r="AY1255" s="254" t="s">
        <v>156</v>
      </c>
    </row>
    <row r="1256" s="2" customFormat="1" ht="49.05" customHeight="1">
      <c r="A1256" s="40"/>
      <c r="B1256" s="41"/>
      <c r="C1256" s="215" t="s">
        <v>1799</v>
      </c>
      <c r="D1256" s="215" t="s">
        <v>158</v>
      </c>
      <c r="E1256" s="216" t="s">
        <v>1800</v>
      </c>
      <c r="F1256" s="217" t="s">
        <v>1801</v>
      </c>
      <c r="G1256" s="218" t="s">
        <v>257</v>
      </c>
      <c r="H1256" s="219">
        <v>11</v>
      </c>
      <c r="I1256" s="220"/>
      <c r="J1256" s="221">
        <f>ROUND(I1256*H1256,2)</f>
        <v>0</v>
      </c>
      <c r="K1256" s="217" t="s">
        <v>162</v>
      </c>
      <c r="L1256" s="46"/>
      <c r="M1256" s="222" t="s">
        <v>28</v>
      </c>
      <c r="N1256" s="223" t="s">
        <v>45</v>
      </c>
      <c r="O1256" s="86"/>
      <c r="P1256" s="224">
        <f>O1256*H1256</f>
        <v>0</v>
      </c>
      <c r="Q1256" s="224">
        <v>0.03058</v>
      </c>
      <c r="R1256" s="224">
        <f>Q1256*H1256</f>
        <v>0.33638000000000001</v>
      </c>
      <c r="S1256" s="224">
        <v>0</v>
      </c>
      <c r="T1256" s="225">
        <f>S1256*H1256</f>
        <v>0</v>
      </c>
      <c r="U1256" s="40"/>
      <c r="V1256" s="40"/>
      <c r="W1256" s="40"/>
      <c r="X1256" s="40"/>
      <c r="Y1256" s="40"/>
      <c r="Z1256" s="40"/>
      <c r="AA1256" s="40"/>
      <c r="AB1256" s="40"/>
      <c r="AC1256" s="40"/>
      <c r="AD1256" s="40"/>
      <c r="AE1256" s="40"/>
      <c r="AR1256" s="226" t="s">
        <v>1391</v>
      </c>
      <c r="AT1256" s="226" t="s">
        <v>158</v>
      </c>
      <c r="AU1256" s="226" t="s">
        <v>83</v>
      </c>
      <c r="AY1256" s="19" t="s">
        <v>156</v>
      </c>
      <c r="BE1256" s="227">
        <f>IF(N1256="základní",J1256,0)</f>
        <v>0</v>
      </c>
      <c r="BF1256" s="227">
        <f>IF(N1256="snížená",J1256,0)</f>
        <v>0</v>
      </c>
      <c r="BG1256" s="227">
        <f>IF(N1256="zákl. přenesená",J1256,0)</f>
        <v>0</v>
      </c>
      <c r="BH1256" s="227">
        <f>IF(N1256="sníž. přenesená",J1256,0)</f>
        <v>0</v>
      </c>
      <c r="BI1256" s="227">
        <f>IF(N1256="nulová",J1256,0)</f>
        <v>0</v>
      </c>
      <c r="BJ1256" s="19" t="s">
        <v>81</v>
      </c>
      <c r="BK1256" s="227">
        <f>ROUND(I1256*H1256,2)</f>
        <v>0</v>
      </c>
      <c r="BL1256" s="19" t="s">
        <v>1391</v>
      </c>
      <c r="BM1256" s="226" t="s">
        <v>1802</v>
      </c>
    </row>
    <row r="1257" s="2" customFormat="1">
      <c r="A1257" s="40"/>
      <c r="B1257" s="41"/>
      <c r="C1257" s="42"/>
      <c r="D1257" s="228" t="s">
        <v>165</v>
      </c>
      <c r="E1257" s="42"/>
      <c r="F1257" s="229" t="s">
        <v>1801</v>
      </c>
      <c r="G1257" s="42"/>
      <c r="H1257" s="42"/>
      <c r="I1257" s="230"/>
      <c r="J1257" s="42"/>
      <c r="K1257" s="42"/>
      <c r="L1257" s="46"/>
      <c r="M1257" s="231"/>
      <c r="N1257" s="232"/>
      <c r="O1257" s="86"/>
      <c r="P1257" s="86"/>
      <c r="Q1257" s="86"/>
      <c r="R1257" s="86"/>
      <c r="S1257" s="86"/>
      <c r="T1257" s="87"/>
      <c r="U1257" s="40"/>
      <c r="V1257" s="40"/>
      <c r="W1257" s="40"/>
      <c r="X1257" s="40"/>
      <c r="Y1257" s="40"/>
      <c r="Z1257" s="40"/>
      <c r="AA1257" s="40"/>
      <c r="AB1257" s="40"/>
      <c r="AC1257" s="40"/>
      <c r="AD1257" s="40"/>
      <c r="AE1257" s="40"/>
      <c r="AT1257" s="19" t="s">
        <v>165</v>
      </c>
      <c r="AU1257" s="19" t="s">
        <v>83</v>
      </c>
    </row>
    <row r="1258" s="2" customFormat="1" ht="24.15" customHeight="1">
      <c r="A1258" s="40"/>
      <c r="B1258" s="41"/>
      <c r="C1258" s="215" t="s">
        <v>1803</v>
      </c>
      <c r="D1258" s="215" t="s">
        <v>158</v>
      </c>
      <c r="E1258" s="216" t="s">
        <v>1804</v>
      </c>
      <c r="F1258" s="217" t="s">
        <v>1805</v>
      </c>
      <c r="G1258" s="218" t="s">
        <v>161</v>
      </c>
      <c r="H1258" s="219">
        <v>1.75</v>
      </c>
      <c r="I1258" s="220"/>
      <c r="J1258" s="221">
        <f>ROUND(I1258*H1258,2)</f>
        <v>0</v>
      </c>
      <c r="K1258" s="217" t="s">
        <v>162</v>
      </c>
      <c r="L1258" s="46"/>
      <c r="M1258" s="222" t="s">
        <v>28</v>
      </c>
      <c r="N1258" s="223" t="s">
        <v>45</v>
      </c>
      <c r="O1258" s="86"/>
      <c r="P1258" s="224">
        <f>O1258*H1258</f>
        <v>0</v>
      </c>
      <c r="Q1258" s="224">
        <v>0.01916</v>
      </c>
      <c r="R1258" s="224">
        <f>Q1258*H1258</f>
        <v>0.033529999999999997</v>
      </c>
      <c r="S1258" s="224">
        <v>0</v>
      </c>
      <c r="T1258" s="225">
        <f>S1258*H1258</f>
        <v>0</v>
      </c>
      <c r="U1258" s="40"/>
      <c r="V1258" s="40"/>
      <c r="W1258" s="40"/>
      <c r="X1258" s="40"/>
      <c r="Y1258" s="40"/>
      <c r="Z1258" s="40"/>
      <c r="AA1258" s="40"/>
      <c r="AB1258" s="40"/>
      <c r="AC1258" s="40"/>
      <c r="AD1258" s="40"/>
      <c r="AE1258" s="40"/>
      <c r="AR1258" s="226" t="s">
        <v>1391</v>
      </c>
      <c r="AT1258" s="226" t="s">
        <v>158</v>
      </c>
      <c r="AU1258" s="226" t="s">
        <v>83</v>
      </c>
      <c r="AY1258" s="19" t="s">
        <v>156</v>
      </c>
      <c r="BE1258" s="227">
        <f>IF(N1258="základní",J1258,0)</f>
        <v>0</v>
      </c>
      <c r="BF1258" s="227">
        <f>IF(N1258="snížená",J1258,0)</f>
        <v>0</v>
      </c>
      <c r="BG1258" s="227">
        <f>IF(N1258="zákl. přenesená",J1258,0)</f>
        <v>0</v>
      </c>
      <c r="BH1258" s="227">
        <f>IF(N1258="sníž. přenesená",J1258,0)</f>
        <v>0</v>
      </c>
      <c r="BI1258" s="227">
        <f>IF(N1258="nulová",J1258,0)</f>
        <v>0</v>
      </c>
      <c r="BJ1258" s="19" t="s">
        <v>81</v>
      </c>
      <c r="BK1258" s="227">
        <f>ROUND(I1258*H1258,2)</f>
        <v>0</v>
      </c>
      <c r="BL1258" s="19" t="s">
        <v>1391</v>
      </c>
      <c r="BM1258" s="226" t="s">
        <v>1806</v>
      </c>
    </row>
    <row r="1259" s="2" customFormat="1">
      <c r="A1259" s="40"/>
      <c r="B1259" s="41"/>
      <c r="C1259" s="42"/>
      <c r="D1259" s="228" t="s">
        <v>165</v>
      </c>
      <c r="E1259" s="42"/>
      <c r="F1259" s="229" t="s">
        <v>1805</v>
      </c>
      <c r="G1259" s="42"/>
      <c r="H1259" s="42"/>
      <c r="I1259" s="230"/>
      <c r="J1259" s="42"/>
      <c r="K1259" s="42"/>
      <c r="L1259" s="46"/>
      <c r="M1259" s="231"/>
      <c r="N1259" s="232"/>
      <c r="O1259" s="86"/>
      <c r="P1259" s="86"/>
      <c r="Q1259" s="86"/>
      <c r="R1259" s="86"/>
      <c r="S1259" s="86"/>
      <c r="T1259" s="87"/>
      <c r="U1259" s="40"/>
      <c r="V1259" s="40"/>
      <c r="W1259" s="40"/>
      <c r="X1259" s="40"/>
      <c r="Y1259" s="40"/>
      <c r="Z1259" s="40"/>
      <c r="AA1259" s="40"/>
      <c r="AB1259" s="40"/>
      <c r="AC1259" s="40"/>
      <c r="AD1259" s="40"/>
      <c r="AE1259" s="40"/>
      <c r="AT1259" s="19" t="s">
        <v>165</v>
      </c>
      <c r="AU1259" s="19" t="s">
        <v>83</v>
      </c>
    </row>
    <row r="1260" s="13" customFormat="1">
      <c r="A1260" s="13"/>
      <c r="B1260" s="233"/>
      <c r="C1260" s="234"/>
      <c r="D1260" s="228" t="s">
        <v>170</v>
      </c>
      <c r="E1260" s="235" t="s">
        <v>28</v>
      </c>
      <c r="F1260" s="236" t="s">
        <v>1807</v>
      </c>
      <c r="G1260" s="234"/>
      <c r="H1260" s="237">
        <v>1.75</v>
      </c>
      <c r="I1260" s="238"/>
      <c r="J1260" s="234"/>
      <c r="K1260" s="234"/>
      <c r="L1260" s="239"/>
      <c r="M1260" s="240"/>
      <c r="N1260" s="241"/>
      <c r="O1260" s="241"/>
      <c r="P1260" s="241"/>
      <c r="Q1260" s="241"/>
      <c r="R1260" s="241"/>
      <c r="S1260" s="241"/>
      <c r="T1260" s="242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43" t="s">
        <v>170</v>
      </c>
      <c r="AU1260" s="243" t="s">
        <v>83</v>
      </c>
      <c r="AV1260" s="13" t="s">
        <v>83</v>
      </c>
      <c r="AW1260" s="13" t="s">
        <v>35</v>
      </c>
      <c r="AX1260" s="13" t="s">
        <v>81</v>
      </c>
      <c r="AY1260" s="243" t="s">
        <v>156</v>
      </c>
    </row>
    <row r="1261" s="2" customFormat="1" ht="37.8" customHeight="1">
      <c r="A1261" s="40"/>
      <c r="B1261" s="41"/>
      <c r="C1261" s="215" t="s">
        <v>1808</v>
      </c>
      <c r="D1261" s="215" t="s">
        <v>158</v>
      </c>
      <c r="E1261" s="216" t="s">
        <v>1809</v>
      </c>
      <c r="F1261" s="217" t="s">
        <v>1810</v>
      </c>
      <c r="G1261" s="218" t="s">
        <v>161</v>
      </c>
      <c r="H1261" s="219">
        <v>131.72</v>
      </c>
      <c r="I1261" s="220"/>
      <c r="J1261" s="221">
        <f>ROUND(I1261*H1261,2)</f>
        <v>0</v>
      </c>
      <c r="K1261" s="217" t="s">
        <v>162</v>
      </c>
      <c r="L1261" s="46"/>
      <c r="M1261" s="222" t="s">
        <v>28</v>
      </c>
      <c r="N1261" s="223" t="s">
        <v>45</v>
      </c>
      <c r="O1261" s="86"/>
      <c r="P1261" s="224">
        <f>O1261*H1261</f>
        <v>0</v>
      </c>
      <c r="Q1261" s="224">
        <v>0.00069999999999999999</v>
      </c>
      <c r="R1261" s="224">
        <f>Q1261*H1261</f>
        <v>0.092203999999999994</v>
      </c>
      <c r="S1261" s="224">
        <v>0</v>
      </c>
      <c r="T1261" s="225">
        <f>S1261*H1261</f>
        <v>0</v>
      </c>
      <c r="U1261" s="40"/>
      <c r="V1261" s="40"/>
      <c r="W1261" s="40"/>
      <c r="X1261" s="40"/>
      <c r="Y1261" s="40"/>
      <c r="Z1261" s="40"/>
      <c r="AA1261" s="40"/>
      <c r="AB1261" s="40"/>
      <c r="AC1261" s="40"/>
      <c r="AD1261" s="40"/>
      <c r="AE1261" s="40"/>
      <c r="AR1261" s="226" t="s">
        <v>1391</v>
      </c>
      <c r="AT1261" s="226" t="s">
        <v>158</v>
      </c>
      <c r="AU1261" s="226" t="s">
        <v>83</v>
      </c>
      <c r="AY1261" s="19" t="s">
        <v>156</v>
      </c>
      <c r="BE1261" s="227">
        <f>IF(N1261="základní",J1261,0)</f>
        <v>0</v>
      </c>
      <c r="BF1261" s="227">
        <f>IF(N1261="snížená",J1261,0)</f>
        <v>0</v>
      </c>
      <c r="BG1261" s="227">
        <f>IF(N1261="zákl. přenesená",J1261,0)</f>
        <v>0</v>
      </c>
      <c r="BH1261" s="227">
        <f>IF(N1261="sníž. přenesená",J1261,0)</f>
        <v>0</v>
      </c>
      <c r="BI1261" s="227">
        <f>IF(N1261="nulová",J1261,0)</f>
        <v>0</v>
      </c>
      <c r="BJ1261" s="19" t="s">
        <v>81</v>
      </c>
      <c r="BK1261" s="227">
        <f>ROUND(I1261*H1261,2)</f>
        <v>0</v>
      </c>
      <c r="BL1261" s="19" t="s">
        <v>1391</v>
      </c>
      <c r="BM1261" s="226" t="s">
        <v>1811</v>
      </c>
    </row>
    <row r="1262" s="2" customFormat="1">
      <c r="A1262" s="40"/>
      <c r="B1262" s="41"/>
      <c r="C1262" s="42"/>
      <c r="D1262" s="228" t="s">
        <v>165</v>
      </c>
      <c r="E1262" s="42"/>
      <c r="F1262" s="229" t="s">
        <v>1810</v>
      </c>
      <c r="G1262" s="42"/>
      <c r="H1262" s="42"/>
      <c r="I1262" s="230"/>
      <c r="J1262" s="42"/>
      <c r="K1262" s="42"/>
      <c r="L1262" s="46"/>
      <c r="M1262" s="231"/>
      <c r="N1262" s="232"/>
      <c r="O1262" s="86"/>
      <c r="P1262" s="86"/>
      <c r="Q1262" s="86"/>
      <c r="R1262" s="86"/>
      <c r="S1262" s="86"/>
      <c r="T1262" s="87"/>
      <c r="U1262" s="40"/>
      <c r="V1262" s="40"/>
      <c r="W1262" s="40"/>
      <c r="X1262" s="40"/>
      <c r="Y1262" s="40"/>
      <c r="Z1262" s="40"/>
      <c r="AA1262" s="40"/>
      <c r="AB1262" s="40"/>
      <c r="AC1262" s="40"/>
      <c r="AD1262" s="40"/>
      <c r="AE1262" s="40"/>
      <c r="AT1262" s="19" t="s">
        <v>165</v>
      </c>
      <c r="AU1262" s="19" t="s">
        <v>83</v>
      </c>
    </row>
    <row r="1263" s="13" customFormat="1">
      <c r="A1263" s="13"/>
      <c r="B1263" s="233"/>
      <c r="C1263" s="234"/>
      <c r="D1263" s="228" t="s">
        <v>170</v>
      </c>
      <c r="E1263" s="235" t="s">
        <v>28</v>
      </c>
      <c r="F1263" s="236" t="s">
        <v>1812</v>
      </c>
      <c r="G1263" s="234"/>
      <c r="H1263" s="237">
        <v>131.72</v>
      </c>
      <c r="I1263" s="238"/>
      <c r="J1263" s="234"/>
      <c r="K1263" s="234"/>
      <c r="L1263" s="239"/>
      <c r="M1263" s="240"/>
      <c r="N1263" s="241"/>
      <c r="O1263" s="241"/>
      <c r="P1263" s="241"/>
      <c r="Q1263" s="241"/>
      <c r="R1263" s="241"/>
      <c r="S1263" s="241"/>
      <c r="T1263" s="242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3" t="s">
        <v>170</v>
      </c>
      <c r="AU1263" s="243" t="s">
        <v>83</v>
      </c>
      <c r="AV1263" s="13" t="s">
        <v>83</v>
      </c>
      <c r="AW1263" s="13" t="s">
        <v>35</v>
      </c>
      <c r="AX1263" s="13" t="s">
        <v>74</v>
      </c>
      <c r="AY1263" s="243" t="s">
        <v>156</v>
      </c>
    </row>
    <row r="1264" s="14" customFormat="1">
      <c r="A1264" s="14"/>
      <c r="B1264" s="244"/>
      <c r="C1264" s="245"/>
      <c r="D1264" s="228" t="s">
        <v>170</v>
      </c>
      <c r="E1264" s="246" t="s">
        <v>28</v>
      </c>
      <c r="F1264" s="247" t="s">
        <v>186</v>
      </c>
      <c r="G1264" s="245"/>
      <c r="H1264" s="248">
        <v>131.72</v>
      </c>
      <c r="I1264" s="249"/>
      <c r="J1264" s="245"/>
      <c r="K1264" s="245"/>
      <c r="L1264" s="250"/>
      <c r="M1264" s="251"/>
      <c r="N1264" s="252"/>
      <c r="O1264" s="252"/>
      <c r="P1264" s="252"/>
      <c r="Q1264" s="252"/>
      <c r="R1264" s="252"/>
      <c r="S1264" s="252"/>
      <c r="T1264" s="253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4" t="s">
        <v>170</v>
      </c>
      <c r="AU1264" s="254" t="s">
        <v>83</v>
      </c>
      <c r="AV1264" s="14" t="s">
        <v>163</v>
      </c>
      <c r="AW1264" s="14" t="s">
        <v>35</v>
      </c>
      <c r="AX1264" s="14" t="s">
        <v>81</v>
      </c>
      <c r="AY1264" s="254" t="s">
        <v>156</v>
      </c>
    </row>
    <row r="1265" s="2" customFormat="1" ht="24.15" customHeight="1">
      <c r="A1265" s="40"/>
      <c r="B1265" s="41"/>
      <c r="C1265" s="255" t="s">
        <v>1813</v>
      </c>
      <c r="D1265" s="255" t="s">
        <v>273</v>
      </c>
      <c r="E1265" s="256" t="s">
        <v>1814</v>
      </c>
      <c r="F1265" s="257" t="s">
        <v>1815</v>
      </c>
      <c r="G1265" s="258" t="s">
        <v>161</v>
      </c>
      <c r="H1265" s="259">
        <v>138.30600000000001</v>
      </c>
      <c r="I1265" s="260"/>
      <c r="J1265" s="261">
        <f>ROUND(I1265*H1265,2)</f>
        <v>0</v>
      </c>
      <c r="K1265" s="257" t="s">
        <v>174</v>
      </c>
      <c r="L1265" s="262"/>
      <c r="M1265" s="263" t="s">
        <v>28</v>
      </c>
      <c r="N1265" s="264" t="s">
        <v>45</v>
      </c>
      <c r="O1265" s="86"/>
      <c r="P1265" s="224">
        <f>O1265*H1265</f>
        <v>0</v>
      </c>
      <c r="Q1265" s="224">
        <v>0.0012099999999999999</v>
      </c>
      <c r="R1265" s="224">
        <f>Q1265*H1265</f>
        <v>0.16735026</v>
      </c>
      <c r="S1265" s="224">
        <v>0</v>
      </c>
      <c r="T1265" s="225">
        <f>S1265*H1265</f>
        <v>0</v>
      </c>
      <c r="U1265" s="40"/>
      <c r="V1265" s="40"/>
      <c r="W1265" s="40"/>
      <c r="X1265" s="40"/>
      <c r="Y1265" s="40"/>
      <c r="Z1265" s="40"/>
      <c r="AA1265" s="40"/>
      <c r="AB1265" s="40"/>
      <c r="AC1265" s="40"/>
      <c r="AD1265" s="40"/>
      <c r="AE1265" s="40"/>
      <c r="AR1265" s="226" t="s">
        <v>1411</v>
      </c>
      <c r="AT1265" s="226" t="s">
        <v>273</v>
      </c>
      <c r="AU1265" s="226" t="s">
        <v>83</v>
      </c>
      <c r="AY1265" s="19" t="s">
        <v>156</v>
      </c>
      <c r="BE1265" s="227">
        <f>IF(N1265="základní",J1265,0)</f>
        <v>0</v>
      </c>
      <c r="BF1265" s="227">
        <f>IF(N1265="snížená",J1265,0)</f>
        <v>0</v>
      </c>
      <c r="BG1265" s="227">
        <f>IF(N1265="zákl. přenesená",J1265,0)</f>
        <v>0</v>
      </c>
      <c r="BH1265" s="227">
        <f>IF(N1265="sníž. přenesená",J1265,0)</f>
        <v>0</v>
      </c>
      <c r="BI1265" s="227">
        <f>IF(N1265="nulová",J1265,0)</f>
        <v>0</v>
      </c>
      <c r="BJ1265" s="19" t="s">
        <v>81</v>
      </c>
      <c r="BK1265" s="227">
        <f>ROUND(I1265*H1265,2)</f>
        <v>0</v>
      </c>
      <c r="BL1265" s="19" t="s">
        <v>1391</v>
      </c>
      <c r="BM1265" s="226" t="s">
        <v>1816</v>
      </c>
    </row>
    <row r="1266" s="2" customFormat="1">
      <c r="A1266" s="40"/>
      <c r="B1266" s="41"/>
      <c r="C1266" s="42"/>
      <c r="D1266" s="228" t="s">
        <v>165</v>
      </c>
      <c r="E1266" s="42"/>
      <c r="F1266" s="229" t="s">
        <v>1815</v>
      </c>
      <c r="G1266" s="42"/>
      <c r="H1266" s="42"/>
      <c r="I1266" s="230"/>
      <c r="J1266" s="42"/>
      <c r="K1266" s="42"/>
      <c r="L1266" s="46"/>
      <c r="M1266" s="231"/>
      <c r="N1266" s="232"/>
      <c r="O1266" s="86"/>
      <c r="P1266" s="86"/>
      <c r="Q1266" s="86"/>
      <c r="R1266" s="86"/>
      <c r="S1266" s="86"/>
      <c r="T1266" s="87"/>
      <c r="U1266" s="40"/>
      <c r="V1266" s="40"/>
      <c r="W1266" s="40"/>
      <c r="X1266" s="40"/>
      <c r="Y1266" s="40"/>
      <c r="Z1266" s="40"/>
      <c r="AA1266" s="40"/>
      <c r="AB1266" s="40"/>
      <c r="AC1266" s="40"/>
      <c r="AD1266" s="40"/>
      <c r="AE1266" s="40"/>
      <c r="AT1266" s="19" t="s">
        <v>165</v>
      </c>
      <c r="AU1266" s="19" t="s">
        <v>83</v>
      </c>
    </row>
    <row r="1267" s="13" customFormat="1">
      <c r="A1267" s="13"/>
      <c r="B1267" s="233"/>
      <c r="C1267" s="234"/>
      <c r="D1267" s="228" t="s">
        <v>170</v>
      </c>
      <c r="E1267" s="235" t="s">
        <v>28</v>
      </c>
      <c r="F1267" s="236" t="s">
        <v>1812</v>
      </c>
      <c r="G1267" s="234"/>
      <c r="H1267" s="237">
        <v>131.72</v>
      </c>
      <c r="I1267" s="238"/>
      <c r="J1267" s="234"/>
      <c r="K1267" s="234"/>
      <c r="L1267" s="239"/>
      <c r="M1267" s="240"/>
      <c r="N1267" s="241"/>
      <c r="O1267" s="241"/>
      <c r="P1267" s="241"/>
      <c r="Q1267" s="241"/>
      <c r="R1267" s="241"/>
      <c r="S1267" s="241"/>
      <c r="T1267" s="242"/>
      <c r="U1267" s="13"/>
      <c r="V1267" s="13"/>
      <c r="W1267" s="13"/>
      <c r="X1267" s="13"/>
      <c r="Y1267" s="13"/>
      <c r="Z1267" s="13"/>
      <c r="AA1267" s="13"/>
      <c r="AB1267" s="13"/>
      <c r="AC1267" s="13"/>
      <c r="AD1267" s="13"/>
      <c r="AE1267" s="13"/>
      <c r="AT1267" s="243" t="s">
        <v>170</v>
      </c>
      <c r="AU1267" s="243" t="s">
        <v>83</v>
      </c>
      <c r="AV1267" s="13" t="s">
        <v>83</v>
      </c>
      <c r="AW1267" s="13" t="s">
        <v>35</v>
      </c>
      <c r="AX1267" s="13" t="s">
        <v>74</v>
      </c>
      <c r="AY1267" s="243" t="s">
        <v>156</v>
      </c>
    </row>
    <row r="1268" s="13" customFormat="1">
      <c r="A1268" s="13"/>
      <c r="B1268" s="233"/>
      <c r="C1268" s="234"/>
      <c r="D1268" s="228" t="s">
        <v>170</v>
      </c>
      <c r="E1268" s="235" t="s">
        <v>28</v>
      </c>
      <c r="F1268" s="236" t="s">
        <v>1817</v>
      </c>
      <c r="G1268" s="234"/>
      <c r="H1268" s="237">
        <v>138.30600000000001</v>
      </c>
      <c r="I1268" s="238"/>
      <c r="J1268" s="234"/>
      <c r="K1268" s="234"/>
      <c r="L1268" s="239"/>
      <c r="M1268" s="240"/>
      <c r="N1268" s="241"/>
      <c r="O1268" s="241"/>
      <c r="P1268" s="241"/>
      <c r="Q1268" s="241"/>
      <c r="R1268" s="241"/>
      <c r="S1268" s="241"/>
      <c r="T1268" s="242"/>
      <c r="U1268" s="13"/>
      <c r="V1268" s="13"/>
      <c r="W1268" s="13"/>
      <c r="X1268" s="13"/>
      <c r="Y1268" s="13"/>
      <c r="Z1268" s="13"/>
      <c r="AA1268" s="13"/>
      <c r="AB1268" s="13"/>
      <c r="AC1268" s="13"/>
      <c r="AD1268" s="13"/>
      <c r="AE1268" s="13"/>
      <c r="AT1268" s="243" t="s">
        <v>170</v>
      </c>
      <c r="AU1268" s="243" t="s">
        <v>83</v>
      </c>
      <c r="AV1268" s="13" t="s">
        <v>83</v>
      </c>
      <c r="AW1268" s="13" t="s">
        <v>35</v>
      </c>
      <c r="AX1268" s="13" t="s">
        <v>81</v>
      </c>
      <c r="AY1268" s="243" t="s">
        <v>156</v>
      </c>
    </row>
    <row r="1269" s="2" customFormat="1" ht="37.8" customHeight="1">
      <c r="A1269" s="40"/>
      <c r="B1269" s="41"/>
      <c r="C1269" s="215" t="s">
        <v>1818</v>
      </c>
      <c r="D1269" s="215" t="s">
        <v>158</v>
      </c>
      <c r="E1269" s="216" t="s">
        <v>1819</v>
      </c>
      <c r="F1269" s="217" t="s">
        <v>1820</v>
      </c>
      <c r="G1269" s="218" t="s">
        <v>161</v>
      </c>
      <c r="H1269" s="219">
        <v>1152.1500000000001</v>
      </c>
      <c r="I1269" s="220"/>
      <c r="J1269" s="221">
        <f>ROUND(I1269*H1269,2)</f>
        <v>0</v>
      </c>
      <c r="K1269" s="217" t="s">
        <v>162</v>
      </c>
      <c r="L1269" s="46"/>
      <c r="M1269" s="222" t="s">
        <v>28</v>
      </c>
      <c r="N1269" s="223" t="s">
        <v>45</v>
      </c>
      <c r="O1269" s="86"/>
      <c r="P1269" s="224">
        <f>O1269*H1269</f>
        <v>0</v>
      </c>
      <c r="Q1269" s="224">
        <v>0.00117</v>
      </c>
      <c r="R1269" s="224">
        <f>Q1269*H1269</f>
        <v>1.3480155000000003</v>
      </c>
      <c r="S1269" s="224">
        <v>0</v>
      </c>
      <c r="T1269" s="225">
        <f>S1269*H1269</f>
        <v>0</v>
      </c>
      <c r="U1269" s="40"/>
      <c r="V1269" s="40"/>
      <c r="W1269" s="40"/>
      <c r="X1269" s="40"/>
      <c r="Y1269" s="40"/>
      <c r="Z1269" s="40"/>
      <c r="AA1269" s="40"/>
      <c r="AB1269" s="40"/>
      <c r="AC1269" s="40"/>
      <c r="AD1269" s="40"/>
      <c r="AE1269" s="40"/>
      <c r="AR1269" s="226" t="s">
        <v>1391</v>
      </c>
      <c r="AT1269" s="226" t="s">
        <v>158</v>
      </c>
      <c r="AU1269" s="226" t="s">
        <v>83</v>
      </c>
      <c r="AY1269" s="19" t="s">
        <v>156</v>
      </c>
      <c r="BE1269" s="227">
        <f>IF(N1269="základní",J1269,0)</f>
        <v>0</v>
      </c>
      <c r="BF1269" s="227">
        <f>IF(N1269="snížená",J1269,0)</f>
        <v>0</v>
      </c>
      <c r="BG1269" s="227">
        <f>IF(N1269="zákl. přenesená",J1269,0)</f>
        <v>0</v>
      </c>
      <c r="BH1269" s="227">
        <f>IF(N1269="sníž. přenesená",J1269,0)</f>
        <v>0</v>
      </c>
      <c r="BI1269" s="227">
        <f>IF(N1269="nulová",J1269,0)</f>
        <v>0</v>
      </c>
      <c r="BJ1269" s="19" t="s">
        <v>81</v>
      </c>
      <c r="BK1269" s="227">
        <f>ROUND(I1269*H1269,2)</f>
        <v>0</v>
      </c>
      <c r="BL1269" s="19" t="s">
        <v>1391</v>
      </c>
      <c r="BM1269" s="226" t="s">
        <v>1821</v>
      </c>
    </row>
    <row r="1270" s="2" customFormat="1">
      <c r="A1270" s="40"/>
      <c r="B1270" s="41"/>
      <c r="C1270" s="42"/>
      <c r="D1270" s="228" t="s">
        <v>165</v>
      </c>
      <c r="E1270" s="42"/>
      <c r="F1270" s="229" t="s">
        <v>1820</v>
      </c>
      <c r="G1270" s="42"/>
      <c r="H1270" s="42"/>
      <c r="I1270" s="230"/>
      <c r="J1270" s="42"/>
      <c r="K1270" s="42"/>
      <c r="L1270" s="46"/>
      <c r="M1270" s="231"/>
      <c r="N1270" s="232"/>
      <c r="O1270" s="86"/>
      <c r="P1270" s="86"/>
      <c r="Q1270" s="86"/>
      <c r="R1270" s="86"/>
      <c r="S1270" s="86"/>
      <c r="T1270" s="87"/>
      <c r="U1270" s="40"/>
      <c r="V1270" s="40"/>
      <c r="W1270" s="40"/>
      <c r="X1270" s="40"/>
      <c r="Y1270" s="40"/>
      <c r="Z1270" s="40"/>
      <c r="AA1270" s="40"/>
      <c r="AB1270" s="40"/>
      <c r="AC1270" s="40"/>
      <c r="AD1270" s="40"/>
      <c r="AE1270" s="40"/>
      <c r="AT1270" s="19" t="s">
        <v>165</v>
      </c>
      <c r="AU1270" s="19" t="s">
        <v>83</v>
      </c>
    </row>
    <row r="1271" s="13" customFormat="1">
      <c r="A1271" s="13"/>
      <c r="B1271" s="233"/>
      <c r="C1271" s="234"/>
      <c r="D1271" s="228" t="s">
        <v>170</v>
      </c>
      <c r="E1271" s="235" t="s">
        <v>28</v>
      </c>
      <c r="F1271" s="236" t="s">
        <v>1822</v>
      </c>
      <c r="G1271" s="234"/>
      <c r="H1271" s="237">
        <v>585.73000000000002</v>
      </c>
      <c r="I1271" s="238"/>
      <c r="J1271" s="234"/>
      <c r="K1271" s="234"/>
      <c r="L1271" s="239"/>
      <c r="M1271" s="240"/>
      <c r="N1271" s="241"/>
      <c r="O1271" s="241"/>
      <c r="P1271" s="241"/>
      <c r="Q1271" s="241"/>
      <c r="R1271" s="241"/>
      <c r="S1271" s="241"/>
      <c r="T1271" s="242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43" t="s">
        <v>170</v>
      </c>
      <c r="AU1271" s="243" t="s">
        <v>83</v>
      </c>
      <c r="AV1271" s="13" t="s">
        <v>83</v>
      </c>
      <c r="AW1271" s="13" t="s">
        <v>35</v>
      </c>
      <c r="AX1271" s="13" t="s">
        <v>74</v>
      </c>
      <c r="AY1271" s="243" t="s">
        <v>156</v>
      </c>
    </row>
    <row r="1272" s="13" customFormat="1">
      <c r="A1272" s="13"/>
      <c r="B1272" s="233"/>
      <c r="C1272" s="234"/>
      <c r="D1272" s="228" t="s">
        <v>170</v>
      </c>
      <c r="E1272" s="235" t="s">
        <v>28</v>
      </c>
      <c r="F1272" s="236" t="s">
        <v>1823</v>
      </c>
      <c r="G1272" s="234"/>
      <c r="H1272" s="237">
        <v>232.93000000000001</v>
      </c>
      <c r="I1272" s="238"/>
      <c r="J1272" s="234"/>
      <c r="K1272" s="234"/>
      <c r="L1272" s="239"/>
      <c r="M1272" s="240"/>
      <c r="N1272" s="241"/>
      <c r="O1272" s="241"/>
      <c r="P1272" s="241"/>
      <c r="Q1272" s="241"/>
      <c r="R1272" s="241"/>
      <c r="S1272" s="241"/>
      <c r="T1272" s="242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43" t="s">
        <v>170</v>
      </c>
      <c r="AU1272" s="243" t="s">
        <v>83</v>
      </c>
      <c r="AV1272" s="13" t="s">
        <v>83</v>
      </c>
      <c r="AW1272" s="13" t="s">
        <v>35</v>
      </c>
      <c r="AX1272" s="13" t="s">
        <v>74</v>
      </c>
      <c r="AY1272" s="243" t="s">
        <v>156</v>
      </c>
    </row>
    <row r="1273" s="13" customFormat="1">
      <c r="A1273" s="13"/>
      <c r="B1273" s="233"/>
      <c r="C1273" s="234"/>
      <c r="D1273" s="228" t="s">
        <v>170</v>
      </c>
      <c r="E1273" s="235" t="s">
        <v>28</v>
      </c>
      <c r="F1273" s="236" t="s">
        <v>1824</v>
      </c>
      <c r="G1273" s="234"/>
      <c r="H1273" s="237">
        <v>319.75999999999999</v>
      </c>
      <c r="I1273" s="238"/>
      <c r="J1273" s="234"/>
      <c r="K1273" s="234"/>
      <c r="L1273" s="239"/>
      <c r="M1273" s="240"/>
      <c r="N1273" s="241"/>
      <c r="O1273" s="241"/>
      <c r="P1273" s="241"/>
      <c r="Q1273" s="241"/>
      <c r="R1273" s="241"/>
      <c r="S1273" s="241"/>
      <c r="T1273" s="242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43" t="s">
        <v>170</v>
      </c>
      <c r="AU1273" s="243" t="s">
        <v>83</v>
      </c>
      <c r="AV1273" s="13" t="s">
        <v>83</v>
      </c>
      <c r="AW1273" s="13" t="s">
        <v>35</v>
      </c>
      <c r="AX1273" s="13" t="s">
        <v>74</v>
      </c>
      <c r="AY1273" s="243" t="s">
        <v>156</v>
      </c>
    </row>
    <row r="1274" s="13" customFormat="1">
      <c r="A1274" s="13"/>
      <c r="B1274" s="233"/>
      <c r="C1274" s="234"/>
      <c r="D1274" s="228" t="s">
        <v>170</v>
      </c>
      <c r="E1274" s="235" t="s">
        <v>28</v>
      </c>
      <c r="F1274" s="236" t="s">
        <v>1825</v>
      </c>
      <c r="G1274" s="234"/>
      <c r="H1274" s="237">
        <v>13.73</v>
      </c>
      <c r="I1274" s="238"/>
      <c r="J1274" s="234"/>
      <c r="K1274" s="234"/>
      <c r="L1274" s="239"/>
      <c r="M1274" s="240"/>
      <c r="N1274" s="241"/>
      <c r="O1274" s="241"/>
      <c r="P1274" s="241"/>
      <c r="Q1274" s="241"/>
      <c r="R1274" s="241"/>
      <c r="S1274" s="241"/>
      <c r="T1274" s="242"/>
      <c r="U1274" s="13"/>
      <c r="V1274" s="13"/>
      <c r="W1274" s="13"/>
      <c r="X1274" s="13"/>
      <c r="Y1274" s="13"/>
      <c r="Z1274" s="13"/>
      <c r="AA1274" s="13"/>
      <c r="AB1274" s="13"/>
      <c r="AC1274" s="13"/>
      <c r="AD1274" s="13"/>
      <c r="AE1274" s="13"/>
      <c r="AT1274" s="243" t="s">
        <v>170</v>
      </c>
      <c r="AU1274" s="243" t="s">
        <v>83</v>
      </c>
      <c r="AV1274" s="13" t="s">
        <v>83</v>
      </c>
      <c r="AW1274" s="13" t="s">
        <v>35</v>
      </c>
      <c r="AX1274" s="13" t="s">
        <v>74</v>
      </c>
      <c r="AY1274" s="243" t="s">
        <v>156</v>
      </c>
    </row>
    <row r="1275" s="14" customFormat="1">
      <c r="A1275" s="14"/>
      <c r="B1275" s="244"/>
      <c r="C1275" s="245"/>
      <c r="D1275" s="228" t="s">
        <v>170</v>
      </c>
      <c r="E1275" s="246" t="s">
        <v>28</v>
      </c>
      <c r="F1275" s="247" t="s">
        <v>186</v>
      </c>
      <c r="G1275" s="245"/>
      <c r="H1275" s="248">
        <v>1152.1500000000001</v>
      </c>
      <c r="I1275" s="249"/>
      <c r="J1275" s="245"/>
      <c r="K1275" s="245"/>
      <c r="L1275" s="250"/>
      <c r="M1275" s="251"/>
      <c r="N1275" s="252"/>
      <c r="O1275" s="252"/>
      <c r="P1275" s="252"/>
      <c r="Q1275" s="252"/>
      <c r="R1275" s="252"/>
      <c r="S1275" s="252"/>
      <c r="T1275" s="253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4" t="s">
        <v>170</v>
      </c>
      <c r="AU1275" s="254" t="s">
        <v>83</v>
      </c>
      <c r="AV1275" s="14" t="s">
        <v>163</v>
      </c>
      <c r="AW1275" s="14" t="s">
        <v>35</v>
      </c>
      <c r="AX1275" s="14" t="s">
        <v>81</v>
      </c>
      <c r="AY1275" s="254" t="s">
        <v>156</v>
      </c>
    </row>
    <row r="1276" s="2" customFormat="1" ht="24.15" customHeight="1">
      <c r="A1276" s="40"/>
      <c r="B1276" s="41"/>
      <c r="C1276" s="255" t="s">
        <v>1826</v>
      </c>
      <c r="D1276" s="255" t="s">
        <v>273</v>
      </c>
      <c r="E1276" s="256" t="s">
        <v>1827</v>
      </c>
      <c r="F1276" s="257" t="s">
        <v>1828</v>
      </c>
      <c r="G1276" s="258" t="s">
        <v>161</v>
      </c>
      <c r="H1276" s="259">
        <v>615.01700000000005</v>
      </c>
      <c r="I1276" s="260"/>
      <c r="J1276" s="261">
        <f>ROUND(I1276*H1276,2)</f>
        <v>0</v>
      </c>
      <c r="K1276" s="257" t="s">
        <v>162</v>
      </c>
      <c r="L1276" s="262"/>
      <c r="M1276" s="263" t="s">
        <v>28</v>
      </c>
      <c r="N1276" s="264" t="s">
        <v>45</v>
      </c>
      <c r="O1276" s="86"/>
      <c r="P1276" s="224">
        <f>O1276*H1276</f>
        <v>0</v>
      </c>
      <c r="Q1276" s="224">
        <v>0.0016100000000000001</v>
      </c>
      <c r="R1276" s="224">
        <f>Q1276*H1276</f>
        <v>0.99017737000000017</v>
      </c>
      <c r="S1276" s="224">
        <v>0</v>
      </c>
      <c r="T1276" s="225">
        <f>S1276*H1276</f>
        <v>0</v>
      </c>
      <c r="U1276" s="40"/>
      <c r="V1276" s="40"/>
      <c r="W1276" s="40"/>
      <c r="X1276" s="40"/>
      <c r="Y1276" s="40"/>
      <c r="Z1276" s="40"/>
      <c r="AA1276" s="40"/>
      <c r="AB1276" s="40"/>
      <c r="AC1276" s="40"/>
      <c r="AD1276" s="40"/>
      <c r="AE1276" s="40"/>
      <c r="AR1276" s="226" t="s">
        <v>1411</v>
      </c>
      <c r="AT1276" s="226" t="s">
        <v>273</v>
      </c>
      <c r="AU1276" s="226" t="s">
        <v>83</v>
      </c>
      <c r="AY1276" s="19" t="s">
        <v>156</v>
      </c>
      <c r="BE1276" s="227">
        <f>IF(N1276="základní",J1276,0)</f>
        <v>0</v>
      </c>
      <c r="BF1276" s="227">
        <f>IF(N1276="snížená",J1276,0)</f>
        <v>0</v>
      </c>
      <c r="BG1276" s="227">
        <f>IF(N1276="zákl. přenesená",J1276,0)</f>
        <v>0</v>
      </c>
      <c r="BH1276" s="227">
        <f>IF(N1276="sníž. přenesená",J1276,0)</f>
        <v>0</v>
      </c>
      <c r="BI1276" s="227">
        <f>IF(N1276="nulová",J1276,0)</f>
        <v>0</v>
      </c>
      <c r="BJ1276" s="19" t="s">
        <v>81</v>
      </c>
      <c r="BK1276" s="227">
        <f>ROUND(I1276*H1276,2)</f>
        <v>0</v>
      </c>
      <c r="BL1276" s="19" t="s">
        <v>1391</v>
      </c>
      <c r="BM1276" s="226" t="s">
        <v>1829</v>
      </c>
    </row>
    <row r="1277" s="2" customFormat="1">
      <c r="A1277" s="40"/>
      <c r="B1277" s="41"/>
      <c r="C1277" s="42"/>
      <c r="D1277" s="228" t="s">
        <v>165</v>
      </c>
      <c r="E1277" s="42"/>
      <c r="F1277" s="229" t="s">
        <v>1828</v>
      </c>
      <c r="G1277" s="42"/>
      <c r="H1277" s="42"/>
      <c r="I1277" s="230"/>
      <c r="J1277" s="42"/>
      <c r="K1277" s="42"/>
      <c r="L1277" s="46"/>
      <c r="M1277" s="231"/>
      <c r="N1277" s="232"/>
      <c r="O1277" s="86"/>
      <c r="P1277" s="86"/>
      <c r="Q1277" s="86"/>
      <c r="R1277" s="86"/>
      <c r="S1277" s="86"/>
      <c r="T1277" s="87"/>
      <c r="U1277" s="40"/>
      <c r="V1277" s="40"/>
      <c r="W1277" s="40"/>
      <c r="X1277" s="40"/>
      <c r="Y1277" s="40"/>
      <c r="Z1277" s="40"/>
      <c r="AA1277" s="40"/>
      <c r="AB1277" s="40"/>
      <c r="AC1277" s="40"/>
      <c r="AD1277" s="40"/>
      <c r="AE1277" s="40"/>
      <c r="AT1277" s="19" t="s">
        <v>165</v>
      </c>
      <c r="AU1277" s="19" t="s">
        <v>83</v>
      </c>
    </row>
    <row r="1278" s="13" customFormat="1">
      <c r="A1278" s="13"/>
      <c r="B1278" s="233"/>
      <c r="C1278" s="234"/>
      <c r="D1278" s="228" t="s">
        <v>170</v>
      </c>
      <c r="E1278" s="235" t="s">
        <v>28</v>
      </c>
      <c r="F1278" s="236" t="s">
        <v>1822</v>
      </c>
      <c r="G1278" s="234"/>
      <c r="H1278" s="237">
        <v>585.73000000000002</v>
      </c>
      <c r="I1278" s="238"/>
      <c r="J1278" s="234"/>
      <c r="K1278" s="234"/>
      <c r="L1278" s="239"/>
      <c r="M1278" s="240"/>
      <c r="N1278" s="241"/>
      <c r="O1278" s="241"/>
      <c r="P1278" s="241"/>
      <c r="Q1278" s="241"/>
      <c r="R1278" s="241"/>
      <c r="S1278" s="241"/>
      <c r="T1278" s="242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43" t="s">
        <v>170</v>
      </c>
      <c r="AU1278" s="243" t="s">
        <v>83</v>
      </c>
      <c r="AV1278" s="13" t="s">
        <v>83</v>
      </c>
      <c r="AW1278" s="13" t="s">
        <v>35</v>
      </c>
      <c r="AX1278" s="13" t="s">
        <v>74</v>
      </c>
      <c r="AY1278" s="243" t="s">
        <v>156</v>
      </c>
    </row>
    <row r="1279" s="13" customFormat="1">
      <c r="A1279" s="13"/>
      <c r="B1279" s="233"/>
      <c r="C1279" s="234"/>
      <c r="D1279" s="228" t="s">
        <v>170</v>
      </c>
      <c r="E1279" s="235" t="s">
        <v>28</v>
      </c>
      <c r="F1279" s="236" t="s">
        <v>1830</v>
      </c>
      <c r="G1279" s="234"/>
      <c r="H1279" s="237">
        <v>615.01700000000005</v>
      </c>
      <c r="I1279" s="238"/>
      <c r="J1279" s="234"/>
      <c r="K1279" s="234"/>
      <c r="L1279" s="239"/>
      <c r="M1279" s="240"/>
      <c r="N1279" s="241"/>
      <c r="O1279" s="241"/>
      <c r="P1279" s="241"/>
      <c r="Q1279" s="241"/>
      <c r="R1279" s="241"/>
      <c r="S1279" s="241"/>
      <c r="T1279" s="242"/>
      <c r="U1279" s="13"/>
      <c r="V1279" s="13"/>
      <c r="W1279" s="13"/>
      <c r="X1279" s="13"/>
      <c r="Y1279" s="13"/>
      <c r="Z1279" s="13"/>
      <c r="AA1279" s="13"/>
      <c r="AB1279" s="13"/>
      <c r="AC1279" s="13"/>
      <c r="AD1279" s="13"/>
      <c r="AE1279" s="13"/>
      <c r="AT1279" s="243" t="s">
        <v>170</v>
      </c>
      <c r="AU1279" s="243" t="s">
        <v>83</v>
      </c>
      <c r="AV1279" s="13" t="s">
        <v>83</v>
      </c>
      <c r="AW1279" s="13" t="s">
        <v>35</v>
      </c>
      <c r="AX1279" s="13" t="s">
        <v>81</v>
      </c>
      <c r="AY1279" s="243" t="s">
        <v>156</v>
      </c>
    </row>
    <row r="1280" s="2" customFormat="1" ht="24.15" customHeight="1">
      <c r="A1280" s="40"/>
      <c r="B1280" s="41"/>
      <c r="C1280" s="255" t="s">
        <v>1831</v>
      </c>
      <c r="D1280" s="255" t="s">
        <v>273</v>
      </c>
      <c r="E1280" s="256" t="s">
        <v>1832</v>
      </c>
      <c r="F1280" s="257" t="s">
        <v>1828</v>
      </c>
      <c r="G1280" s="258" t="s">
        <v>161</v>
      </c>
      <c r="H1280" s="259">
        <v>335.74799999999999</v>
      </c>
      <c r="I1280" s="260"/>
      <c r="J1280" s="261">
        <f>ROUND(I1280*H1280,2)</f>
        <v>0</v>
      </c>
      <c r="K1280" s="257" t="s">
        <v>162</v>
      </c>
      <c r="L1280" s="262"/>
      <c r="M1280" s="263" t="s">
        <v>28</v>
      </c>
      <c r="N1280" s="264" t="s">
        <v>45</v>
      </c>
      <c r="O1280" s="86"/>
      <c r="P1280" s="224">
        <f>O1280*H1280</f>
        <v>0</v>
      </c>
      <c r="Q1280" s="224">
        <v>0.0016100000000000001</v>
      </c>
      <c r="R1280" s="224">
        <f>Q1280*H1280</f>
        <v>0.54055428000000005</v>
      </c>
      <c r="S1280" s="224">
        <v>0</v>
      </c>
      <c r="T1280" s="225">
        <f>S1280*H1280</f>
        <v>0</v>
      </c>
      <c r="U1280" s="40"/>
      <c r="V1280" s="40"/>
      <c r="W1280" s="40"/>
      <c r="X1280" s="40"/>
      <c r="Y1280" s="40"/>
      <c r="Z1280" s="40"/>
      <c r="AA1280" s="40"/>
      <c r="AB1280" s="40"/>
      <c r="AC1280" s="40"/>
      <c r="AD1280" s="40"/>
      <c r="AE1280" s="40"/>
      <c r="AR1280" s="226" t="s">
        <v>1411</v>
      </c>
      <c r="AT1280" s="226" t="s">
        <v>273</v>
      </c>
      <c r="AU1280" s="226" t="s">
        <v>83</v>
      </c>
      <c r="AY1280" s="19" t="s">
        <v>156</v>
      </c>
      <c r="BE1280" s="227">
        <f>IF(N1280="základní",J1280,0)</f>
        <v>0</v>
      </c>
      <c r="BF1280" s="227">
        <f>IF(N1280="snížená",J1280,0)</f>
        <v>0</v>
      </c>
      <c r="BG1280" s="227">
        <f>IF(N1280="zákl. přenesená",J1280,0)</f>
        <v>0</v>
      </c>
      <c r="BH1280" s="227">
        <f>IF(N1280="sníž. přenesená",J1280,0)</f>
        <v>0</v>
      </c>
      <c r="BI1280" s="227">
        <f>IF(N1280="nulová",J1280,0)</f>
        <v>0</v>
      </c>
      <c r="BJ1280" s="19" t="s">
        <v>81</v>
      </c>
      <c r="BK1280" s="227">
        <f>ROUND(I1280*H1280,2)</f>
        <v>0</v>
      </c>
      <c r="BL1280" s="19" t="s">
        <v>1391</v>
      </c>
      <c r="BM1280" s="226" t="s">
        <v>1833</v>
      </c>
    </row>
    <row r="1281" s="2" customFormat="1">
      <c r="A1281" s="40"/>
      <c r="B1281" s="41"/>
      <c r="C1281" s="42"/>
      <c r="D1281" s="228" t="s">
        <v>165</v>
      </c>
      <c r="E1281" s="42"/>
      <c r="F1281" s="229" t="s">
        <v>1828</v>
      </c>
      <c r="G1281" s="42"/>
      <c r="H1281" s="42"/>
      <c r="I1281" s="230"/>
      <c r="J1281" s="42"/>
      <c r="K1281" s="42"/>
      <c r="L1281" s="46"/>
      <c r="M1281" s="231"/>
      <c r="N1281" s="232"/>
      <c r="O1281" s="86"/>
      <c r="P1281" s="86"/>
      <c r="Q1281" s="86"/>
      <c r="R1281" s="86"/>
      <c r="S1281" s="86"/>
      <c r="T1281" s="87"/>
      <c r="U1281" s="40"/>
      <c r="V1281" s="40"/>
      <c r="W1281" s="40"/>
      <c r="X1281" s="40"/>
      <c r="Y1281" s="40"/>
      <c r="Z1281" s="40"/>
      <c r="AA1281" s="40"/>
      <c r="AB1281" s="40"/>
      <c r="AC1281" s="40"/>
      <c r="AD1281" s="40"/>
      <c r="AE1281" s="40"/>
      <c r="AT1281" s="19" t="s">
        <v>165</v>
      </c>
      <c r="AU1281" s="19" t="s">
        <v>83</v>
      </c>
    </row>
    <row r="1282" s="13" customFormat="1">
      <c r="A1282" s="13"/>
      <c r="B1282" s="233"/>
      <c r="C1282" s="234"/>
      <c r="D1282" s="228" t="s">
        <v>170</v>
      </c>
      <c r="E1282" s="235" t="s">
        <v>28</v>
      </c>
      <c r="F1282" s="236" t="s">
        <v>1824</v>
      </c>
      <c r="G1282" s="234"/>
      <c r="H1282" s="237">
        <v>319.75999999999999</v>
      </c>
      <c r="I1282" s="238"/>
      <c r="J1282" s="234"/>
      <c r="K1282" s="234"/>
      <c r="L1282" s="239"/>
      <c r="M1282" s="240"/>
      <c r="N1282" s="241"/>
      <c r="O1282" s="241"/>
      <c r="P1282" s="241"/>
      <c r="Q1282" s="241"/>
      <c r="R1282" s="241"/>
      <c r="S1282" s="241"/>
      <c r="T1282" s="242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43" t="s">
        <v>170</v>
      </c>
      <c r="AU1282" s="243" t="s">
        <v>83</v>
      </c>
      <c r="AV1282" s="13" t="s">
        <v>83</v>
      </c>
      <c r="AW1282" s="13" t="s">
        <v>35</v>
      </c>
      <c r="AX1282" s="13" t="s">
        <v>74</v>
      </c>
      <c r="AY1282" s="243" t="s">
        <v>156</v>
      </c>
    </row>
    <row r="1283" s="13" customFormat="1">
      <c r="A1283" s="13"/>
      <c r="B1283" s="233"/>
      <c r="C1283" s="234"/>
      <c r="D1283" s="228" t="s">
        <v>170</v>
      </c>
      <c r="E1283" s="235" t="s">
        <v>28</v>
      </c>
      <c r="F1283" s="236" t="s">
        <v>1834</v>
      </c>
      <c r="G1283" s="234"/>
      <c r="H1283" s="237">
        <v>335.74799999999999</v>
      </c>
      <c r="I1283" s="238"/>
      <c r="J1283" s="234"/>
      <c r="K1283" s="234"/>
      <c r="L1283" s="239"/>
      <c r="M1283" s="240"/>
      <c r="N1283" s="241"/>
      <c r="O1283" s="241"/>
      <c r="P1283" s="241"/>
      <c r="Q1283" s="241"/>
      <c r="R1283" s="241"/>
      <c r="S1283" s="241"/>
      <c r="T1283" s="242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43" t="s">
        <v>170</v>
      </c>
      <c r="AU1283" s="243" t="s">
        <v>83</v>
      </c>
      <c r="AV1283" s="13" t="s">
        <v>83</v>
      </c>
      <c r="AW1283" s="13" t="s">
        <v>35</v>
      </c>
      <c r="AX1283" s="13" t="s">
        <v>81</v>
      </c>
      <c r="AY1283" s="243" t="s">
        <v>156</v>
      </c>
    </row>
    <row r="1284" s="2" customFormat="1" ht="24.15" customHeight="1">
      <c r="A1284" s="40"/>
      <c r="B1284" s="41"/>
      <c r="C1284" s="255" t="s">
        <v>1835</v>
      </c>
      <c r="D1284" s="255" t="s">
        <v>273</v>
      </c>
      <c r="E1284" s="256" t="s">
        <v>1836</v>
      </c>
      <c r="F1284" s="257" t="s">
        <v>1837</v>
      </c>
      <c r="G1284" s="258" t="s">
        <v>161</v>
      </c>
      <c r="H1284" s="259">
        <v>244.577</v>
      </c>
      <c r="I1284" s="260"/>
      <c r="J1284" s="261">
        <f>ROUND(I1284*H1284,2)</f>
        <v>0</v>
      </c>
      <c r="K1284" s="257" t="s">
        <v>338</v>
      </c>
      <c r="L1284" s="262"/>
      <c r="M1284" s="263" t="s">
        <v>28</v>
      </c>
      <c r="N1284" s="264" t="s">
        <v>45</v>
      </c>
      <c r="O1284" s="86"/>
      <c r="P1284" s="224">
        <f>O1284*H1284</f>
        <v>0</v>
      </c>
      <c r="Q1284" s="224">
        <v>0.0016100000000000001</v>
      </c>
      <c r="R1284" s="224">
        <f>Q1284*H1284</f>
        <v>0.39376897</v>
      </c>
      <c r="S1284" s="224">
        <v>0</v>
      </c>
      <c r="T1284" s="225">
        <f>S1284*H1284</f>
        <v>0</v>
      </c>
      <c r="U1284" s="40"/>
      <c r="V1284" s="40"/>
      <c r="W1284" s="40"/>
      <c r="X1284" s="40"/>
      <c r="Y1284" s="40"/>
      <c r="Z1284" s="40"/>
      <c r="AA1284" s="40"/>
      <c r="AB1284" s="40"/>
      <c r="AC1284" s="40"/>
      <c r="AD1284" s="40"/>
      <c r="AE1284" s="40"/>
      <c r="AR1284" s="226" t="s">
        <v>1411</v>
      </c>
      <c r="AT1284" s="226" t="s">
        <v>273</v>
      </c>
      <c r="AU1284" s="226" t="s">
        <v>83</v>
      </c>
      <c r="AY1284" s="19" t="s">
        <v>156</v>
      </c>
      <c r="BE1284" s="227">
        <f>IF(N1284="základní",J1284,0)</f>
        <v>0</v>
      </c>
      <c r="BF1284" s="227">
        <f>IF(N1284="snížená",J1284,0)</f>
        <v>0</v>
      </c>
      <c r="BG1284" s="227">
        <f>IF(N1284="zákl. přenesená",J1284,0)</f>
        <v>0</v>
      </c>
      <c r="BH1284" s="227">
        <f>IF(N1284="sníž. přenesená",J1284,0)</f>
        <v>0</v>
      </c>
      <c r="BI1284" s="227">
        <f>IF(N1284="nulová",J1284,0)</f>
        <v>0</v>
      </c>
      <c r="BJ1284" s="19" t="s">
        <v>81</v>
      </c>
      <c r="BK1284" s="227">
        <f>ROUND(I1284*H1284,2)</f>
        <v>0</v>
      </c>
      <c r="BL1284" s="19" t="s">
        <v>1391</v>
      </c>
      <c r="BM1284" s="226" t="s">
        <v>1838</v>
      </c>
    </row>
    <row r="1285" s="2" customFormat="1">
      <c r="A1285" s="40"/>
      <c r="B1285" s="41"/>
      <c r="C1285" s="42"/>
      <c r="D1285" s="228" t="s">
        <v>165</v>
      </c>
      <c r="E1285" s="42"/>
      <c r="F1285" s="229" t="s">
        <v>1837</v>
      </c>
      <c r="G1285" s="42"/>
      <c r="H1285" s="42"/>
      <c r="I1285" s="230"/>
      <c r="J1285" s="42"/>
      <c r="K1285" s="42"/>
      <c r="L1285" s="46"/>
      <c r="M1285" s="231"/>
      <c r="N1285" s="232"/>
      <c r="O1285" s="86"/>
      <c r="P1285" s="86"/>
      <c r="Q1285" s="86"/>
      <c r="R1285" s="86"/>
      <c r="S1285" s="86"/>
      <c r="T1285" s="87"/>
      <c r="U1285" s="40"/>
      <c r="V1285" s="40"/>
      <c r="W1285" s="40"/>
      <c r="X1285" s="40"/>
      <c r="Y1285" s="40"/>
      <c r="Z1285" s="40"/>
      <c r="AA1285" s="40"/>
      <c r="AB1285" s="40"/>
      <c r="AC1285" s="40"/>
      <c r="AD1285" s="40"/>
      <c r="AE1285" s="40"/>
      <c r="AT1285" s="19" t="s">
        <v>165</v>
      </c>
      <c r="AU1285" s="19" t="s">
        <v>83</v>
      </c>
    </row>
    <row r="1286" s="13" customFormat="1">
      <c r="A1286" s="13"/>
      <c r="B1286" s="233"/>
      <c r="C1286" s="234"/>
      <c r="D1286" s="228" t="s">
        <v>170</v>
      </c>
      <c r="E1286" s="235" t="s">
        <v>28</v>
      </c>
      <c r="F1286" s="236" t="s">
        <v>1823</v>
      </c>
      <c r="G1286" s="234"/>
      <c r="H1286" s="237">
        <v>232.93000000000001</v>
      </c>
      <c r="I1286" s="238"/>
      <c r="J1286" s="234"/>
      <c r="K1286" s="234"/>
      <c r="L1286" s="239"/>
      <c r="M1286" s="240"/>
      <c r="N1286" s="241"/>
      <c r="O1286" s="241"/>
      <c r="P1286" s="241"/>
      <c r="Q1286" s="241"/>
      <c r="R1286" s="241"/>
      <c r="S1286" s="241"/>
      <c r="T1286" s="242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43" t="s">
        <v>170</v>
      </c>
      <c r="AU1286" s="243" t="s">
        <v>83</v>
      </c>
      <c r="AV1286" s="13" t="s">
        <v>83</v>
      </c>
      <c r="AW1286" s="13" t="s">
        <v>35</v>
      </c>
      <c r="AX1286" s="13" t="s">
        <v>74</v>
      </c>
      <c r="AY1286" s="243" t="s">
        <v>156</v>
      </c>
    </row>
    <row r="1287" s="13" customFormat="1">
      <c r="A1287" s="13"/>
      <c r="B1287" s="233"/>
      <c r="C1287" s="234"/>
      <c r="D1287" s="228" t="s">
        <v>170</v>
      </c>
      <c r="E1287" s="235" t="s">
        <v>28</v>
      </c>
      <c r="F1287" s="236" t="s">
        <v>1839</v>
      </c>
      <c r="G1287" s="234"/>
      <c r="H1287" s="237">
        <v>244.577</v>
      </c>
      <c r="I1287" s="238"/>
      <c r="J1287" s="234"/>
      <c r="K1287" s="234"/>
      <c r="L1287" s="239"/>
      <c r="M1287" s="240"/>
      <c r="N1287" s="241"/>
      <c r="O1287" s="241"/>
      <c r="P1287" s="241"/>
      <c r="Q1287" s="241"/>
      <c r="R1287" s="241"/>
      <c r="S1287" s="241"/>
      <c r="T1287" s="242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3" t="s">
        <v>170</v>
      </c>
      <c r="AU1287" s="243" t="s">
        <v>83</v>
      </c>
      <c r="AV1287" s="13" t="s">
        <v>83</v>
      </c>
      <c r="AW1287" s="13" t="s">
        <v>35</v>
      </c>
      <c r="AX1287" s="13" t="s">
        <v>81</v>
      </c>
      <c r="AY1287" s="243" t="s">
        <v>156</v>
      </c>
    </row>
    <row r="1288" s="2" customFormat="1" ht="24.15" customHeight="1">
      <c r="A1288" s="40"/>
      <c r="B1288" s="41"/>
      <c r="C1288" s="255" t="s">
        <v>1840</v>
      </c>
      <c r="D1288" s="255" t="s">
        <v>273</v>
      </c>
      <c r="E1288" s="256" t="s">
        <v>1841</v>
      </c>
      <c r="F1288" s="257" t="s">
        <v>1837</v>
      </c>
      <c r="G1288" s="258" t="s">
        <v>161</v>
      </c>
      <c r="H1288" s="259">
        <v>14.417</v>
      </c>
      <c r="I1288" s="260"/>
      <c r="J1288" s="261">
        <f>ROUND(I1288*H1288,2)</f>
        <v>0</v>
      </c>
      <c r="K1288" s="257" t="s">
        <v>338</v>
      </c>
      <c r="L1288" s="262"/>
      <c r="M1288" s="263" t="s">
        <v>28</v>
      </c>
      <c r="N1288" s="264" t="s">
        <v>45</v>
      </c>
      <c r="O1288" s="86"/>
      <c r="P1288" s="224">
        <f>O1288*H1288</f>
        <v>0</v>
      </c>
      <c r="Q1288" s="224">
        <v>0.0016100000000000001</v>
      </c>
      <c r="R1288" s="224">
        <f>Q1288*H1288</f>
        <v>0.023211370000000002</v>
      </c>
      <c r="S1288" s="224">
        <v>0</v>
      </c>
      <c r="T1288" s="225">
        <f>S1288*H1288</f>
        <v>0</v>
      </c>
      <c r="U1288" s="40"/>
      <c r="V1288" s="40"/>
      <c r="W1288" s="40"/>
      <c r="X1288" s="40"/>
      <c r="Y1288" s="40"/>
      <c r="Z1288" s="40"/>
      <c r="AA1288" s="40"/>
      <c r="AB1288" s="40"/>
      <c r="AC1288" s="40"/>
      <c r="AD1288" s="40"/>
      <c r="AE1288" s="40"/>
      <c r="AR1288" s="226" t="s">
        <v>1411</v>
      </c>
      <c r="AT1288" s="226" t="s">
        <v>273</v>
      </c>
      <c r="AU1288" s="226" t="s">
        <v>83</v>
      </c>
      <c r="AY1288" s="19" t="s">
        <v>156</v>
      </c>
      <c r="BE1288" s="227">
        <f>IF(N1288="základní",J1288,0)</f>
        <v>0</v>
      </c>
      <c r="BF1288" s="227">
        <f>IF(N1288="snížená",J1288,0)</f>
        <v>0</v>
      </c>
      <c r="BG1288" s="227">
        <f>IF(N1288="zákl. přenesená",J1288,0)</f>
        <v>0</v>
      </c>
      <c r="BH1288" s="227">
        <f>IF(N1288="sníž. přenesená",J1288,0)</f>
        <v>0</v>
      </c>
      <c r="BI1288" s="227">
        <f>IF(N1288="nulová",J1288,0)</f>
        <v>0</v>
      </c>
      <c r="BJ1288" s="19" t="s">
        <v>81</v>
      </c>
      <c r="BK1288" s="227">
        <f>ROUND(I1288*H1288,2)</f>
        <v>0</v>
      </c>
      <c r="BL1288" s="19" t="s">
        <v>1391</v>
      </c>
      <c r="BM1288" s="226" t="s">
        <v>1842</v>
      </c>
    </row>
    <row r="1289" s="2" customFormat="1">
      <c r="A1289" s="40"/>
      <c r="B1289" s="41"/>
      <c r="C1289" s="42"/>
      <c r="D1289" s="228" t="s">
        <v>165</v>
      </c>
      <c r="E1289" s="42"/>
      <c r="F1289" s="229" t="s">
        <v>1837</v>
      </c>
      <c r="G1289" s="42"/>
      <c r="H1289" s="42"/>
      <c r="I1289" s="230"/>
      <c r="J1289" s="42"/>
      <c r="K1289" s="42"/>
      <c r="L1289" s="46"/>
      <c r="M1289" s="231"/>
      <c r="N1289" s="232"/>
      <c r="O1289" s="86"/>
      <c r="P1289" s="86"/>
      <c r="Q1289" s="86"/>
      <c r="R1289" s="86"/>
      <c r="S1289" s="86"/>
      <c r="T1289" s="87"/>
      <c r="U1289" s="40"/>
      <c r="V1289" s="40"/>
      <c r="W1289" s="40"/>
      <c r="X1289" s="40"/>
      <c r="Y1289" s="40"/>
      <c r="Z1289" s="40"/>
      <c r="AA1289" s="40"/>
      <c r="AB1289" s="40"/>
      <c r="AC1289" s="40"/>
      <c r="AD1289" s="40"/>
      <c r="AE1289" s="40"/>
      <c r="AT1289" s="19" t="s">
        <v>165</v>
      </c>
      <c r="AU1289" s="19" t="s">
        <v>83</v>
      </c>
    </row>
    <row r="1290" s="13" customFormat="1">
      <c r="A1290" s="13"/>
      <c r="B1290" s="233"/>
      <c r="C1290" s="234"/>
      <c r="D1290" s="228" t="s">
        <v>170</v>
      </c>
      <c r="E1290" s="235" t="s">
        <v>28</v>
      </c>
      <c r="F1290" s="236" t="s">
        <v>1825</v>
      </c>
      <c r="G1290" s="234"/>
      <c r="H1290" s="237">
        <v>13.73</v>
      </c>
      <c r="I1290" s="238"/>
      <c r="J1290" s="234"/>
      <c r="K1290" s="234"/>
      <c r="L1290" s="239"/>
      <c r="M1290" s="240"/>
      <c r="N1290" s="241"/>
      <c r="O1290" s="241"/>
      <c r="P1290" s="241"/>
      <c r="Q1290" s="241"/>
      <c r="R1290" s="241"/>
      <c r="S1290" s="241"/>
      <c r="T1290" s="242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43" t="s">
        <v>170</v>
      </c>
      <c r="AU1290" s="243" t="s">
        <v>83</v>
      </c>
      <c r="AV1290" s="13" t="s">
        <v>83</v>
      </c>
      <c r="AW1290" s="13" t="s">
        <v>35</v>
      </c>
      <c r="AX1290" s="13" t="s">
        <v>74</v>
      </c>
      <c r="AY1290" s="243" t="s">
        <v>156</v>
      </c>
    </row>
    <row r="1291" s="13" customFormat="1">
      <c r="A1291" s="13"/>
      <c r="B1291" s="233"/>
      <c r="C1291" s="234"/>
      <c r="D1291" s="228" t="s">
        <v>170</v>
      </c>
      <c r="E1291" s="235" t="s">
        <v>28</v>
      </c>
      <c r="F1291" s="236" t="s">
        <v>1843</v>
      </c>
      <c r="G1291" s="234"/>
      <c r="H1291" s="237">
        <v>14.417</v>
      </c>
      <c r="I1291" s="238"/>
      <c r="J1291" s="234"/>
      <c r="K1291" s="234"/>
      <c r="L1291" s="239"/>
      <c r="M1291" s="240"/>
      <c r="N1291" s="241"/>
      <c r="O1291" s="241"/>
      <c r="P1291" s="241"/>
      <c r="Q1291" s="241"/>
      <c r="R1291" s="241"/>
      <c r="S1291" s="241"/>
      <c r="T1291" s="242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43" t="s">
        <v>170</v>
      </c>
      <c r="AU1291" s="243" t="s">
        <v>83</v>
      </c>
      <c r="AV1291" s="13" t="s">
        <v>83</v>
      </c>
      <c r="AW1291" s="13" t="s">
        <v>35</v>
      </c>
      <c r="AX1291" s="13" t="s">
        <v>81</v>
      </c>
      <c r="AY1291" s="243" t="s">
        <v>156</v>
      </c>
    </row>
    <row r="1292" s="2" customFormat="1" ht="62.7" customHeight="1">
      <c r="A1292" s="40"/>
      <c r="B1292" s="41"/>
      <c r="C1292" s="215" t="s">
        <v>1844</v>
      </c>
      <c r="D1292" s="215" t="s">
        <v>158</v>
      </c>
      <c r="E1292" s="216" t="s">
        <v>1845</v>
      </c>
      <c r="F1292" s="217" t="s">
        <v>1846</v>
      </c>
      <c r="G1292" s="218" t="s">
        <v>161</v>
      </c>
      <c r="H1292" s="219">
        <v>116.708</v>
      </c>
      <c r="I1292" s="220"/>
      <c r="J1292" s="221">
        <f>ROUND(I1292*H1292,2)</f>
        <v>0</v>
      </c>
      <c r="K1292" s="217" t="s">
        <v>338</v>
      </c>
      <c r="L1292" s="46"/>
      <c r="M1292" s="222" t="s">
        <v>28</v>
      </c>
      <c r="N1292" s="223" t="s">
        <v>45</v>
      </c>
      <c r="O1292" s="86"/>
      <c r="P1292" s="224">
        <f>O1292*H1292</f>
        <v>0</v>
      </c>
      <c r="Q1292" s="224">
        <v>0.066420000000000007</v>
      </c>
      <c r="R1292" s="224">
        <f>Q1292*H1292</f>
        <v>7.751745360000001</v>
      </c>
      <c r="S1292" s="224">
        <v>0</v>
      </c>
      <c r="T1292" s="225">
        <f>S1292*H1292</f>
        <v>0</v>
      </c>
      <c r="U1292" s="40"/>
      <c r="V1292" s="40"/>
      <c r="W1292" s="40"/>
      <c r="X1292" s="40"/>
      <c r="Y1292" s="40"/>
      <c r="Z1292" s="40"/>
      <c r="AA1292" s="40"/>
      <c r="AB1292" s="40"/>
      <c r="AC1292" s="40"/>
      <c r="AD1292" s="40"/>
      <c r="AE1292" s="40"/>
      <c r="AR1292" s="226" t="s">
        <v>1391</v>
      </c>
      <c r="AT1292" s="226" t="s">
        <v>158</v>
      </c>
      <c r="AU1292" s="226" t="s">
        <v>83</v>
      </c>
      <c r="AY1292" s="19" t="s">
        <v>156</v>
      </c>
      <c r="BE1292" s="227">
        <f>IF(N1292="základní",J1292,0)</f>
        <v>0</v>
      </c>
      <c r="BF1292" s="227">
        <f>IF(N1292="snížená",J1292,0)</f>
        <v>0</v>
      </c>
      <c r="BG1292" s="227">
        <f>IF(N1292="zákl. přenesená",J1292,0)</f>
        <v>0</v>
      </c>
      <c r="BH1292" s="227">
        <f>IF(N1292="sníž. přenesená",J1292,0)</f>
        <v>0</v>
      </c>
      <c r="BI1292" s="227">
        <f>IF(N1292="nulová",J1292,0)</f>
        <v>0</v>
      </c>
      <c r="BJ1292" s="19" t="s">
        <v>81</v>
      </c>
      <c r="BK1292" s="227">
        <f>ROUND(I1292*H1292,2)</f>
        <v>0</v>
      </c>
      <c r="BL1292" s="19" t="s">
        <v>1391</v>
      </c>
      <c r="BM1292" s="226" t="s">
        <v>1847</v>
      </c>
    </row>
    <row r="1293" s="2" customFormat="1">
      <c r="A1293" s="40"/>
      <c r="B1293" s="41"/>
      <c r="C1293" s="42"/>
      <c r="D1293" s="228" t="s">
        <v>165</v>
      </c>
      <c r="E1293" s="42"/>
      <c r="F1293" s="229" t="s">
        <v>1848</v>
      </c>
      <c r="G1293" s="42"/>
      <c r="H1293" s="42"/>
      <c r="I1293" s="230"/>
      <c r="J1293" s="42"/>
      <c r="K1293" s="42"/>
      <c r="L1293" s="46"/>
      <c r="M1293" s="231"/>
      <c r="N1293" s="232"/>
      <c r="O1293" s="86"/>
      <c r="P1293" s="86"/>
      <c r="Q1293" s="86"/>
      <c r="R1293" s="86"/>
      <c r="S1293" s="86"/>
      <c r="T1293" s="87"/>
      <c r="U1293" s="40"/>
      <c r="V1293" s="40"/>
      <c r="W1293" s="40"/>
      <c r="X1293" s="40"/>
      <c r="Y1293" s="40"/>
      <c r="Z1293" s="40"/>
      <c r="AA1293" s="40"/>
      <c r="AB1293" s="40"/>
      <c r="AC1293" s="40"/>
      <c r="AD1293" s="40"/>
      <c r="AE1293" s="40"/>
      <c r="AT1293" s="19" t="s">
        <v>165</v>
      </c>
      <c r="AU1293" s="19" t="s">
        <v>83</v>
      </c>
    </row>
    <row r="1294" s="13" customFormat="1">
      <c r="A1294" s="13"/>
      <c r="B1294" s="233"/>
      <c r="C1294" s="234"/>
      <c r="D1294" s="228" t="s">
        <v>170</v>
      </c>
      <c r="E1294" s="235" t="s">
        <v>28</v>
      </c>
      <c r="F1294" s="236" t="s">
        <v>1849</v>
      </c>
      <c r="G1294" s="234"/>
      <c r="H1294" s="237">
        <v>116.708</v>
      </c>
      <c r="I1294" s="238"/>
      <c r="J1294" s="234"/>
      <c r="K1294" s="234"/>
      <c r="L1294" s="239"/>
      <c r="M1294" s="240"/>
      <c r="N1294" s="241"/>
      <c r="O1294" s="241"/>
      <c r="P1294" s="241"/>
      <c r="Q1294" s="241"/>
      <c r="R1294" s="241"/>
      <c r="S1294" s="241"/>
      <c r="T1294" s="242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43" t="s">
        <v>170</v>
      </c>
      <c r="AU1294" s="243" t="s">
        <v>83</v>
      </c>
      <c r="AV1294" s="13" t="s">
        <v>83</v>
      </c>
      <c r="AW1294" s="13" t="s">
        <v>35</v>
      </c>
      <c r="AX1294" s="13" t="s">
        <v>81</v>
      </c>
      <c r="AY1294" s="243" t="s">
        <v>156</v>
      </c>
    </row>
    <row r="1295" s="2" customFormat="1" ht="49.05" customHeight="1">
      <c r="A1295" s="40"/>
      <c r="B1295" s="41"/>
      <c r="C1295" s="215" t="s">
        <v>1850</v>
      </c>
      <c r="D1295" s="215" t="s">
        <v>158</v>
      </c>
      <c r="E1295" s="216" t="s">
        <v>1851</v>
      </c>
      <c r="F1295" s="217" t="s">
        <v>1852</v>
      </c>
      <c r="G1295" s="218" t="s">
        <v>161</v>
      </c>
      <c r="H1295" s="219">
        <v>39.149999999999999</v>
      </c>
      <c r="I1295" s="220"/>
      <c r="J1295" s="221">
        <f>ROUND(I1295*H1295,2)</f>
        <v>0</v>
      </c>
      <c r="K1295" s="217" t="s">
        <v>338</v>
      </c>
      <c r="L1295" s="46"/>
      <c r="M1295" s="222" t="s">
        <v>28</v>
      </c>
      <c r="N1295" s="223" t="s">
        <v>45</v>
      </c>
      <c r="O1295" s="86"/>
      <c r="P1295" s="224">
        <f>O1295*H1295</f>
        <v>0</v>
      </c>
      <c r="Q1295" s="224">
        <v>0.02741</v>
      </c>
      <c r="R1295" s="224">
        <f>Q1295*H1295</f>
        <v>1.0731014999999999</v>
      </c>
      <c r="S1295" s="224">
        <v>0</v>
      </c>
      <c r="T1295" s="225">
        <f>S1295*H1295</f>
        <v>0</v>
      </c>
      <c r="U1295" s="40"/>
      <c r="V1295" s="40"/>
      <c r="W1295" s="40"/>
      <c r="X1295" s="40"/>
      <c r="Y1295" s="40"/>
      <c r="Z1295" s="40"/>
      <c r="AA1295" s="40"/>
      <c r="AB1295" s="40"/>
      <c r="AC1295" s="40"/>
      <c r="AD1295" s="40"/>
      <c r="AE1295" s="40"/>
      <c r="AR1295" s="226" t="s">
        <v>1391</v>
      </c>
      <c r="AT1295" s="226" t="s">
        <v>158</v>
      </c>
      <c r="AU1295" s="226" t="s">
        <v>83</v>
      </c>
      <c r="AY1295" s="19" t="s">
        <v>156</v>
      </c>
      <c r="BE1295" s="227">
        <f>IF(N1295="základní",J1295,0)</f>
        <v>0</v>
      </c>
      <c r="BF1295" s="227">
        <f>IF(N1295="snížená",J1295,0)</f>
        <v>0</v>
      </c>
      <c r="BG1295" s="227">
        <f>IF(N1295="zákl. přenesená",J1295,0)</f>
        <v>0</v>
      </c>
      <c r="BH1295" s="227">
        <f>IF(N1295="sníž. přenesená",J1295,0)</f>
        <v>0</v>
      </c>
      <c r="BI1295" s="227">
        <f>IF(N1295="nulová",J1295,0)</f>
        <v>0</v>
      </c>
      <c r="BJ1295" s="19" t="s">
        <v>81</v>
      </c>
      <c r="BK1295" s="227">
        <f>ROUND(I1295*H1295,2)</f>
        <v>0</v>
      </c>
      <c r="BL1295" s="19" t="s">
        <v>1391</v>
      </c>
      <c r="BM1295" s="226" t="s">
        <v>1853</v>
      </c>
    </row>
    <row r="1296" s="2" customFormat="1">
      <c r="A1296" s="40"/>
      <c r="B1296" s="41"/>
      <c r="C1296" s="42"/>
      <c r="D1296" s="228" t="s">
        <v>165</v>
      </c>
      <c r="E1296" s="42"/>
      <c r="F1296" s="229" t="s">
        <v>1852</v>
      </c>
      <c r="G1296" s="42"/>
      <c r="H1296" s="42"/>
      <c r="I1296" s="230"/>
      <c r="J1296" s="42"/>
      <c r="K1296" s="42"/>
      <c r="L1296" s="46"/>
      <c r="M1296" s="231"/>
      <c r="N1296" s="232"/>
      <c r="O1296" s="86"/>
      <c r="P1296" s="86"/>
      <c r="Q1296" s="86"/>
      <c r="R1296" s="86"/>
      <c r="S1296" s="86"/>
      <c r="T1296" s="87"/>
      <c r="U1296" s="40"/>
      <c r="V1296" s="40"/>
      <c r="W1296" s="40"/>
      <c r="X1296" s="40"/>
      <c r="Y1296" s="40"/>
      <c r="Z1296" s="40"/>
      <c r="AA1296" s="40"/>
      <c r="AB1296" s="40"/>
      <c r="AC1296" s="40"/>
      <c r="AD1296" s="40"/>
      <c r="AE1296" s="40"/>
      <c r="AT1296" s="19" t="s">
        <v>165</v>
      </c>
      <c r="AU1296" s="19" t="s">
        <v>83</v>
      </c>
    </row>
    <row r="1297" s="13" customFormat="1">
      <c r="A1297" s="13"/>
      <c r="B1297" s="233"/>
      <c r="C1297" s="234"/>
      <c r="D1297" s="228" t="s">
        <v>170</v>
      </c>
      <c r="E1297" s="235" t="s">
        <v>28</v>
      </c>
      <c r="F1297" s="236" t="s">
        <v>1854</v>
      </c>
      <c r="G1297" s="234"/>
      <c r="H1297" s="237">
        <v>39.149999999999999</v>
      </c>
      <c r="I1297" s="238"/>
      <c r="J1297" s="234"/>
      <c r="K1297" s="234"/>
      <c r="L1297" s="239"/>
      <c r="M1297" s="240"/>
      <c r="N1297" s="241"/>
      <c r="O1297" s="241"/>
      <c r="P1297" s="241"/>
      <c r="Q1297" s="241"/>
      <c r="R1297" s="241"/>
      <c r="S1297" s="241"/>
      <c r="T1297" s="242"/>
      <c r="U1297" s="13"/>
      <c r="V1297" s="13"/>
      <c r="W1297" s="13"/>
      <c r="X1297" s="13"/>
      <c r="Y1297" s="13"/>
      <c r="Z1297" s="13"/>
      <c r="AA1297" s="13"/>
      <c r="AB1297" s="13"/>
      <c r="AC1297" s="13"/>
      <c r="AD1297" s="13"/>
      <c r="AE1297" s="13"/>
      <c r="AT1297" s="243" t="s">
        <v>170</v>
      </c>
      <c r="AU1297" s="243" t="s">
        <v>83</v>
      </c>
      <c r="AV1297" s="13" t="s">
        <v>83</v>
      </c>
      <c r="AW1297" s="13" t="s">
        <v>35</v>
      </c>
      <c r="AX1297" s="13" t="s">
        <v>81</v>
      </c>
      <c r="AY1297" s="243" t="s">
        <v>156</v>
      </c>
    </row>
    <row r="1298" s="2" customFormat="1" ht="62.7" customHeight="1">
      <c r="A1298" s="40"/>
      <c r="B1298" s="41"/>
      <c r="C1298" s="215" t="s">
        <v>1855</v>
      </c>
      <c r="D1298" s="215" t="s">
        <v>158</v>
      </c>
      <c r="E1298" s="216" t="s">
        <v>1856</v>
      </c>
      <c r="F1298" s="217" t="s">
        <v>1857</v>
      </c>
      <c r="G1298" s="218" t="s">
        <v>161</v>
      </c>
      <c r="H1298" s="219">
        <v>62.805</v>
      </c>
      <c r="I1298" s="220"/>
      <c r="J1298" s="221">
        <f>ROUND(I1298*H1298,2)</f>
        <v>0</v>
      </c>
      <c r="K1298" s="217" t="s">
        <v>338</v>
      </c>
      <c r="L1298" s="46"/>
      <c r="M1298" s="222" t="s">
        <v>28</v>
      </c>
      <c r="N1298" s="223" t="s">
        <v>45</v>
      </c>
      <c r="O1298" s="86"/>
      <c r="P1298" s="224">
        <f>O1298*H1298</f>
        <v>0</v>
      </c>
      <c r="Q1298" s="224">
        <v>0.027709999999999999</v>
      </c>
      <c r="R1298" s="224">
        <f>Q1298*H1298</f>
        <v>1.7403265499999998</v>
      </c>
      <c r="S1298" s="224">
        <v>0</v>
      </c>
      <c r="T1298" s="225">
        <f>S1298*H1298</f>
        <v>0</v>
      </c>
      <c r="U1298" s="40"/>
      <c r="V1298" s="40"/>
      <c r="W1298" s="40"/>
      <c r="X1298" s="40"/>
      <c r="Y1298" s="40"/>
      <c r="Z1298" s="40"/>
      <c r="AA1298" s="40"/>
      <c r="AB1298" s="40"/>
      <c r="AC1298" s="40"/>
      <c r="AD1298" s="40"/>
      <c r="AE1298" s="40"/>
      <c r="AR1298" s="226" t="s">
        <v>1391</v>
      </c>
      <c r="AT1298" s="226" t="s">
        <v>158</v>
      </c>
      <c r="AU1298" s="226" t="s">
        <v>83</v>
      </c>
      <c r="AY1298" s="19" t="s">
        <v>156</v>
      </c>
      <c r="BE1298" s="227">
        <f>IF(N1298="základní",J1298,0)</f>
        <v>0</v>
      </c>
      <c r="BF1298" s="227">
        <f>IF(N1298="snížená",J1298,0)</f>
        <v>0</v>
      </c>
      <c r="BG1298" s="227">
        <f>IF(N1298="zákl. přenesená",J1298,0)</f>
        <v>0</v>
      </c>
      <c r="BH1298" s="227">
        <f>IF(N1298="sníž. přenesená",J1298,0)</f>
        <v>0</v>
      </c>
      <c r="BI1298" s="227">
        <f>IF(N1298="nulová",J1298,0)</f>
        <v>0</v>
      </c>
      <c r="BJ1298" s="19" t="s">
        <v>81</v>
      </c>
      <c r="BK1298" s="227">
        <f>ROUND(I1298*H1298,2)</f>
        <v>0</v>
      </c>
      <c r="BL1298" s="19" t="s">
        <v>1391</v>
      </c>
      <c r="BM1298" s="226" t="s">
        <v>1858</v>
      </c>
    </row>
    <row r="1299" s="2" customFormat="1">
      <c r="A1299" s="40"/>
      <c r="B1299" s="41"/>
      <c r="C1299" s="42"/>
      <c r="D1299" s="228" t="s">
        <v>165</v>
      </c>
      <c r="E1299" s="42"/>
      <c r="F1299" s="229" t="s">
        <v>1857</v>
      </c>
      <c r="G1299" s="42"/>
      <c r="H1299" s="42"/>
      <c r="I1299" s="230"/>
      <c r="J1299" s="42"/>
      <c r="K1299" s="42"/>
      <c r="L1299" s="46"/>
      <c r="M1299" s="231"/>
      <c r="N1299" s="232"/>
      <c r="O1299" s="86"/>
      <c r="P1299" s="86"/>
      <c r="Q1299" s="86"/>
      <c r="R1299" s="86"/>
      <c r="S1299" s="86"/>
      <c r="T1299" s="87"/>
      <c r="U1299" s="40"/>
      <c r="V1299" s="40"/>
      <c r="W1299" s="40"/>
      <c r="X1299" s="40"/>
      <c r="Y1299" s="40"/>
      <c r="Z1299" s="40"/>
      <c r="AA1299" s="40"/>
      <c r="AB1299" s="40"/>
      <c r="AC1299" s="40"/>
      <c r="AD1299" s="40"/>
      <c r="AE1299" s="40"/>
      <c r="AT1299" s="19" t="s">
        <v>165</v>
      </c>
      <c r="AU1299" s="19" t="s">
        <v>83</v>
      </c>
    </row>
    <row r="1300" s="13" customFormat="1">
      <c r="A1300" s="13"/>
      <c r="B1300" s="233"/>
      <c r="C1300" s="234"/>
      <c r="D1300" s="228" t="s">
        <v>170</v>
      </c>
      <c r="E1300" s="235" t="s">
        <v>28</v>
      </c>
      <c r="F1300" s="236" t="s">
        <v>1859</v>
      </c>
      <c r="G1300" s="234"/>
      <c r="H1300" s="237">
        <v>57.405000000000001</v>
      </c>
      <c r="I1300" s="238"/>
      <c r="J1300" s="234"/>
      <c r="K1300" s="234"/>
      <c r="L1300" s="239"/>
      <c r="M1300" s="240"/>
      <c r="N1300" s="241"/>
      <c r="O1300" s="241"/>
      <c r="P1300" s="241"/>
      <c r="Q1300" s="241"/>
      <c r="R1300" s="241"/>
      <c r="S1300" s="241"/>
      <c r="T1300" s="242"/>
      <c r="U1300" s="13"/>
      <c r="V1300" s="13"/>
      <c r="W1300" s="13"/>
      <c r="X1300" s="13"/>
      <c r="Y1300" s="13"/>
      <c r="Z1300" s="13"/>
      <c r="AA1300" s="13"/>
      <c r="AB1300" s="13"/>
      <c r="AC1300" s="13"/>
      <c r="AD1300" s="13"/>
      <c r="AE1300" s="13"/>
      <c r="AT1300" s="243" t="s">
        <v>170</v>
      </c>
      <c r="AU1300" s="243" t="s">
        <v>83</v>
      </c>
      <c r="AV1300" s="13" t="s">
        <v>83</v>
      </c>
      <c r="AW1300" s="13" t="s">
        <v>35</v>
      </c>
      <c r="AX1300" s="13" t="s">
        <v>74</v>
      </c>
      <c r="AY1300" s="243" t="s">
        <v>156</v>
      </c>
    </row>
    <row r="1301" s="13" customFormat="1">
      <c r="A1301" s="13"/>
      <c r="B1301" s="233"/>
      <c r="C1301" s="234"/>
      <c r="D1301" s="228" t="s">
        <v>170</v>
      </c>
      <c r="E1301" s="235" t="s">
        <v>28</v>
      </c>
      <c r="F1301" s="236" t="s">
        <v>1860</v>
      </c>
      <c r="G1301" s="234"/>
      <c r="H1301" s="237">
        <v>5.4000000000000004</v>
      </c>
      <c r="I1301" s="238"/>
      <c r="J1301" s="234"/>
      <c r="K1301" s="234"/>
      <c r="L1301" s="239"/>
      <c r="M1301" s="240"/>
      <c r="N1301" s="241"/>
      <c r="O1301" s="241"/>
      <c r="P1301" s="241"/>
      <c r="Q1301" s="241"/>
      <c r="R1301" s="241"/>
      <c r="S1301" s="241"/>
      <c r="T1301" s="242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43" t="s">
        <v>170</v>
      </c>
      <c r="AU1301" s="243" t="s">
        <v>83</v>
      </c>
      <c r="AV1301" s="13" t="s">
        <v>83</v>
      </c>
      <c r="AW1301" s="13" t="s">
        <v>35</v>
      </c>
      <c r="AX1301" s="13" t="s">
        <v>74</v>
      </c>
      <c r="AY1301" s="243" t="s">
        <v>156</v>
      </c>
    </row>
    <row r="1302" s="14" customFormat="1">
      <c r="A1302" s="14"/>
      <c r="B1302" s="244"/>
      <c r="C1302" s="245"/>
      <c r="D1302" s="228" t="s">
        <v>170</v>
      </c>
      <c r="E1302" s="246" t="s">
        <v>28</v>
      </c>
      <c r="F1302" s="247" t="s">
        <v>186</v>
      </c>
      <c r="G1302" s="245"/>
      <c r="H1302" s="248">
        <v>62.805</v>
      </c>
      <c r="I1302" s="249"/>
      <c r="J1302" s="245"/>
      <c r="K1302" s="245"/>
      <c r="L1302" s="250"/>
      <c r="M1302" s="251"/>
      <c r="N1302" s="252"/>
      <c r="O1302" s="252"/>
      <c r="P1302" s="252"/>
      <c r="Q1302" s="252"/>
      <c r="R1302" s="252"/>
      <c r="S1302" s="252"/>
      <c r="T1302" s="253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4" t="s">
        <v>170</v>
      </c>
      <c r="AU1302" s="254" t="s">
        <v>83</v>
      </c>
      <c r="AV1302" s="14" t="s">
        <v>163</v>
      </c>
      <c r="AW1302" s="14" t="s">
        <v>35</v>
      </c>
      <c r="AX1302" s="14" t="s">
        <v>81</v>
      </c>
      <c r="AY1302" s="254" t="s">
        <v>156</v>
      </c>
    </row>
    <row r="1303" s="2" customFormat="1" ht="62.7" customHeight="1">
      <c r="A1303" s="40"/>
      <c r="B1303" s="41"/>
      <c r="C1303" s="215" t="s">
        <v>1861</v>
      </c>
      <c r="D1303" s="215" t="s">
        <v>158</v>
      </c>
      <c r="E1303" s="216" t="s">
        <v>1862</v>
      </c>
      <c r="F1303" s="217" t="s">
        <v>1863</v>
      </c>
      <c r="G1303" s="218" t="s">
        <v>218</v>
      </c>
      <c r="H1303" s="219">
        <v>74.869</v>
      </c>
      <c r="I1303" s="220"/>
      <c r="J1303" s="221">
        <f>ROUND(I1303*H1303,2)</f>
        <v>0</v>
      </c>
      <c r="K1303" s="217" t="s">
        <v>162</v>
      </c>
      <c r="L1303" s="46"/>
      <c r="M1303" s="222" t="s">
        <v>28</v>
      </c>
      <c r="N1303" s="223" t="s">
        <v>45</v>
      </c>
      <c r="O1303" s="86"/>
      <c r="P1303" s="224">
        <f>O1303*H1303</f>
        <v>0</v>
      </c>
      <c r="Q1303" s="224">
        <v>0</v>
      </c>
      <c r="R1303" s="224">
        <f>Q1303*H1303</f>
        <v>0</v>
      </c>
      <c r="S1303" s="224">
        <v>0</v>
      </c>
      <c r="T1303" s="225">
        <f>S1303*H1303</f>
        <v>0</v>
      </c>
      <c r="U1303" s="40"/>
      <c r="V1303" s="40"/>
      <c r="W1303" s="40"/>
      <c r="X1303" s="40"/>
      <c r="Y1303" s="40"/>
      <c r="Z1303" s="40"/>
      <c r="AA1303" s="40"/>
      <c r="AB1303" s="40"/>
      <c r="AC1303" s="40"/>
      <c r="AD1303" s="40"/>
      <c r="AE1303" s="40"/>
      <c r="AR1303" s="226" t="s">
        <v>1391</v>
      </c>
      <c r="AT1303" s="226" t="s">
        <v>158</v>
      </c>
      <c r="AU1303" s="226" t="s">
        <v>83</v>
      </c>
      <c r="AY1303" s="19" t="s">
        <v>156</v>
      </c>
      <c r="BE1303" s="227">
        <f>IF(N1303="základní",J1303,0)</f>
        <v>0</v>
      </c>
      <c r="BF1303" s="227">
        <f>IF(N1303="snížená",J1303,0)</f>
        <v>0</v>
      </c>
      <c r="BG1303" s="227">
        <f>IF(N1303="zákl. přenesená",J1303,0)</f>
        <v>0</v>
      </c>
      <c r="BH1303" s="227">
        <f>IF(N1303="sníž. přenesená",J1303,0)</f>
        <v>0</v>
      </c>
      <c r="BI1303" s="227">
        <f>IF(N1303="nulová",J1303,0)</f>
        <v>0</v>
      </c>
      <c r="BJ1303" s="19" t="s">
        <v>81</v>
      </c>
      <c r="BK1303" s="227">
        <f>ROUND(I1303*H1303,2)</f>
        <v>0</v>
      </c>
      <c r="BL1303" s="19" t="s">
        <v>1391</v>
      </c>
      <c r="BM1303" s="226" t="s">
        <v>1864</v>
      </c>
    </row>
    <row r="1304" s="2" customFormat="1">
      <c r="A1304" s="40"/>
      <c r="B1304" s="41"/>
      <c r="C1304" s="42"/>
      <c r="D1304" s="228" t="s">
        <v>165</v>
      </c>
      <c r="E1304" s="42"/>
      <c r="F1304" s="229" t="s">
        <v>1863</v>
      </c>
      <c r="G1304" s="42"/>
      <c r="H1304" s="42"/>
      <c r="I1304" s="230"/>
      <c r="J1304" s="42"/>
      <c r="K1304" s="42"/>
      <c r="L1304" s="46"/>
      <c r="M1304" s="231"/>
      <c r="N1304" s="232"/>
      <c r="O1304" s="86"/>
      <c r="P1304" s="86"/>
      <c r="Q1304" s="86"/>
      <c r="R1304" s="86"/>
      <c r="S1304" s="86"/>
      <c r="T1304" s="87"/>
      <c r="U1304" s="40"/>
      <c r="V1304" s="40"/>
      <c r="W1304" s="40"/>
      <c r="X1304" s="40"/>
      <c r="Y1304" s="40"/>
      <c r="Z1304" s="40"/>
      <c r="AA1304" s="40"/>
      <c r="AB1304" s="40"/>
      <c r="AC1304" s="40"/>
      <c r="AD1304" s="40"/>
      <c r="AE1304" s="40"/>
      <c r="AT1304" s="19" t="s">
        <v>165</v>
      </c>
      <c r="AU1304" s="19" t="s">
        <v>83</v>
      </c>
    </row>
    <row r="1305" s="12" customFormat="1" ht="22.8" customHeight="1">
      <c r="A1305" s="12"/>
      <c r="B1305" s="199"/>
      <c r="C1305" s="200"/>
      <c r="D1305" s="201" t="s">
        <v>73</v>
      </c>
      <c r="E1305" s="213" t="s">
        <v>1865</v>
      </c>
      <c r="F1305" s="213" t="s">
        <v>1866</v>
      </c>
      <c r="G1305" s="200"/>
      <c r="H1305" s="200"/>
      <c r="I1305" s="203"/>
      <c r="J1305" s="214">
        <f>BK1305</f>
        <v>0</v>
      </c>
      <c r="K1305" s="200"/>
      <c r="L1305" s="205"/>
      <c r="M1305" s="206"/>
      <c r="N1305" s="207"/>
      <c r="O1305" s="207"/>
      <c r="P1305" s="208">
        <f>SUM(P1306:P1371)</f>
        <v>0</v>
      </c>
      <c r="Q1305" s="207"/>
      <c r="R1305" s="208">
        <f>SUM(R1306:R1371)</f>
        <v>4.6300116500000001</v>
      </c>
      <c r="S1305" s="207"/>
      <c r="T1305" s="209">
        <f>SUM(T1306:T1371)</f>
        <v>0.95499999999999996</v>
      </c>
      <c r="U1305" s="12"/>
      <c r="V1305" s="12"/>
      <c r="W1305" s="12"/>
      <c r="X1305" s="12"/>
      <c r="Y1305" s="12"/>
      <c r="Z1305" s="12"/>
      <c r="AA1305" s="12"/>
      <c r="AB1305" s="12"/>
      <c r="AC1305" s="12"/>
      <c r="AD1305" s="12"/>
      <c r="AE1305" s="12"/>
      <c r="AR1305" s="210" t="s">
        <v>83</v>
      </c>
      <c r="AT1305" s="211" t="s">
        <v>73</v>
      </c>
      <c r="AU1305" s="211" t="s">
        <v>81</v>
      </c>
      <c r="AY1305" s="210" t="s">
        <v>156</v>
      </c>
      <c r="BK1305" s="212">
        <f>SUM(BK1306:BK1371)</f>
        <v>0</v>
      </c>
    </row>
    <row r="1306" s="2" customFormat="1" ht="24.15" customHeight="1">
      <c r="A1306" s="40"/>
      <c r="B1306" s="41"/>
      <c r="C1306" s="215" t="s">
        <v>1867</v>
      </c>
      <c r="D1306" s="215" t="s">
        <v>158</v>
      </c>
      <c r="E1306" s="216" t="s">
        <v>1868</v>
      </c>
      <c r="F1306" s="217" t="s">
        <v>1869</v>
      </c>
      <c r="G1306" s="218" t="s">
        <v>289</v>
      </c>
      <c r="H1306" s="219">
        <v>105</v>
      </c>
      <c r="I1306" s="220"/>
      <c r="J1306" s="221">
        <f>ROUND(I1306*H1306,2)</f>
        <v>0</v>
      </c>
      <c r="K1306" s="217" t="s">
        <v>162</v>
      </c>
      <c r="L1306" s="46"/>
      <c r="M1306" s="222" t="s">
        <v>28</v>
      </c>
      <c r="N1306" s="223" t="s">
        <v>45</v>
      </c>
      <c r="O1306" s="86"/>
      <c r="P1306" s="224">
        <f>O1306*H1306</f>
        <v>0</v>
      </c>
      <c r="Q1306" s="224">
        <v>0.0022499999999999998</v>
      </c>
      <c r="R1306" s="224">
        <f>Q1306*H1306</f>
        <v>0.23624999999999999</v>
      </c>
      <c r="S1306" s="224">
        <v>0</v>
      </c>
      <c r="T1306" s="225">
        <f>S1306*H1306</f>
        <v>0</v>
      </c>
      <c r="U1306" s="40"/>
      <c r="V1306" s="40"/>
      <c r="W1306" s="40"/>
      <c r="X1306" s="40"/>
      <c r="Y1306" s="40"/>
      <c r="Z1306" s="40"/>
      <c r="AA1306" s="40"/>
      <c r="AB1306" s="40"/>
      <c r="AC1306" s="40"/>
      <c r="AD1306" s="40"/>
      <c r="AE1306" s="40"/>
      <c r="AR1306" s="226" t="s">
        <v>1391</v>
      </c>
      <c r="AT1306" s="226" t="s">
        <v>158</v>
      </c>
      <c r="AU1306" s="226" t="s">
        <v>83</v>
      </c>
      <c r="AY1306" s="19" t="s">
        <v>156</v>
      </c>
      <c r="BE1306" s="227">
        <f>IF(N1306="základní",J1306,0)</f>
        <v>0</v>
      </c>
      <c r="BF1306" s="227">
        <f>IF(N1306="snížená",J1306,0)</f>
        <v>0</v>
      </c>
      <c r="BG1306" s="227">
        <f>IF(N1306="zákl. přenesená",J1306,0)</f>
        <v>0</v>
      </c>
      <c r="BH1306" s="227">
        <f>IF(N1306="sníž. přenesená",J1306,0)</f>
        <v>0</v>
      </c>
      <c r="BI1306" s="227">
        <f>IF(N1306="nulová",J1306,0)</f>
        <v>0</v>
      </c>
      <c r="BJ1306" s="19" t="s">
        <v>81</v>
      </c>
      <c r="BK1306" s="227">
        <f>ROUND(I1306*H1306,2)</f>
        <v>0</v>
      </c>
      <c r="BL1306" s="19" t="s">
        <v>1391</v>
      </c>
      <c r="BM1306" s="226" t="s">
        <v>1870</v>
      </c>
    </row>
    <row r="1307" s="2" customFormat="1">
      <c r="A1307" s="40"/>
      <c r="B1307" s="41"/>
      <c r="C1307" s="42"/>
      <c r="D1307" s="228" t="s">
        <v>165</v>
      </c>
      <c r="E1307" s="42"/>
      <c r="F1307" s="229" t="s">
        <v>1869</v>
      </c>
      <c r="G1307" s="42"/>
      <c r="H1307" s="42"/>
      <c r="I1307" s="230"/>
      <c r="J1307" s="42"/>
      <c r="K1307" s="42"/>
      <c r="L1307" s="46"/>
      <c r="M1307" s="231"/>
      <c r="N1307" s="232"/>
      <c r="O1307" s="86"/>
      <c r="P1307" s="86"/>
      <c r="Q1307" s="86"/>
      <c r="R1307" s="86"/>
      <c r="S1307" s="86"/>
      <c r="T1307" s="87"/>
      <c r="U1307" s="40"/>
      <c r="V1307" s="40"/>
      <c r="W1307" s="40"/>
      <c r="X1307" s="40"/>
      <c r="Y1307" s="40"/>
      <c r="Z1307" s="40"/>
      <c r="AA1307" s="40"/>
      <c r="AB1307" s="40"/>
      <c r="AC1307" s="40"/>
      <c r="AD1307" s="40"/>
      <c r="AE1307" s="40"/>
      <c r="AT1307" s="19" t="s">
        <v>165</v>
      </c>
      <c r="AU1307" s="19" t="s">
        <v>83</v>
      </c>
    </row>
    <row r="1308" s="13" customFormat="1">
      <c r="A1308" s="13"/>
      <c r="B1308" s="233"/>
      <c r="C1308" s="234"/>
      <c r="D1308" s="228" t="s">
        <v>170</v>
      </c>
      <c r="E1308" s="235" t="s">
        <v>28</v>
      </c>
      <c r="F1308" s="236" t="s">
        <v>1871</v>
      </c>
      <c r="G1308" s="234"/>
      <c r="H1308" s="237">
        <v>105</v>
      </c>
      <c r="I1308" s="238"/>
      <c r="J1308" s="234"/>
      <c r="K1308" s="234"/>
      <c r="L1308" s="239"/>
      <c r="M1308" s="240"/>
      <c r="N1308" s="241"/>
      <c r="O1308" s="241"/>
      <c r="P1308" s="241"/>
      <c r="Q1308" s="241"/>
      <c r="R1308" s="241"/>
      <c r="S1308" s="241"/>
      <c r="T1308" s="242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3" t="s">
        <v>170</v>
      </c>
      <c r="AU1308" s="243" t="s">
        <v>83</v>
      </c>
      <c r="AV1308" s="13" t="s">
        <v>83</v>
      </c>
      <c r="AW1308" s="13" t="s">
        <v>35</v>
      </c>
      <c r="AX1308" s="13" t="s">
        <v>81</v>
      </c>
      <c r="AY1308" s="243" t="s">
        <v>156</v>
      </c>
    </row>
    <row r="1309" s="2" customFormat="1" ht="37.8" customHeight="1">
      <c r="A1309" s="40"/>
      <c r="B1309" s="41"/>
      <c r="C1309" s="215" t="s">
        <v>1872</v>
      </c>
      <c r="D1309" s="215" t="s">
        <v>158</v>
      </c>
      <c r="E1309" s="216" t="s">
        <v>1873</v>
      </c>
      <c r="F1309" s="217" t="s">
        <v>1874</v>
      </c>
      <c r="G1309" s="218" t="s">
        <v>289</v>
      </c>
      <c r="H1309" s="219">
        <v>159.59999999999999</v>
      </c>
      <c r="I1309" s="220"/>
      <c r="J1309" s="221">
        <f>ROUND(I1309*H1309,2)</f>
        <v>0</v>
      </c>
      <c r="K1309" s="217" t="s">
        <v>162</v>
      </c>
      <c r="L1309" s="46"/>
      <c r="M1309" s="222" t="s">
        <v>28</v>
      </c>
      <c r="N1309" s="223" t="s">
        <v>45</v>
      </c>
      <c r="O1309" s="86"/>
      <c r="P1309" s="224">
        <f>O1309*H1309</f>
        <v>0</v>
      </c>
      <c r="Q1309" s="224">
        <v>0.0022799999999999999</v>
      </c>
      <c r="R1309" s="224">
        <f>Q1309*H1309</f>
        <v>0.36388799999999999</v>
      </c>
      <c r="S1309" s="224">
        <v>0</v>
      </c>
      <c r="T1309" s="225">
        <f>S1309*H1309</f>
        <v>0</v>
      </c>
      <c r="U1309" s="40"/>
      <c r="V1309" s="40"/>
      <c r="W1309" s="40"/>
      <c r="X1309" s="40"/>
      <c r="Y1309" s="40"/>
      <c r="Z1309" s="40"/>
      <c r="AA1309" s="40"/>
      <c r="AB1309" s="40"/>
      <c r="AC1309" s="40"/>
      <c r="AD1309" s="40"/>
      <c r="AE1309" s="40"/>
      <c r="AR1309" s="226" t="s">
        <v>1391</v>
      </c>
      <c r="AT1309" s="226" t="s">
        <v>158</v>
      </c>
      <c r="AU1309" s="226" t="s">
        <v>83</v>
      </c>
      <c r="AY1309" s="19" t="s">
        <v>156</v>
      </c>
      <c r="BE1309" s="227">
        <f>IF(N1309="základní",J1309,0)</f>
        <v>0</v>
      </c>
      <c r="BF1309" s="227">
        <f>IF(N1309="snížená",J1309,0)</f>
        <v>0</v>
      </c>
      <c r="BG1309" s="227">
        <f>IF(N1309="zákl. přenesená",J1309,0)</f>
        <v>0</v>
      </c>
      <c r="BH1309" s="227">
        <f>IF(N1309="sníž. přenesená",J1309,0)</f>
        <v>0</v>
      </c>
      <c r="BI1309" s="227">
        <f>IF(N1309="nulová",J1309,0)</f>
        <v>0</v>
      </c>
      <c r="BJ1309" s="19" t="s">
        <v>81</v>
      </c>
      <c r="BK1309" s="227">
        <f>ROUND(I1309*H1309,2)</f>
        <v>0</v>
      </c>
      <c r="BL1309" s="19" t="s">
        <v>1391</v>
      </c>
      <c r="BM1309" s="226" t="s">
        <v>1875</v>
      </c>
    </row>
    <row r="1310" s="2" customFormat="1">
      <c r="A1310" s="40"/>
      <c r="B1310" s="41"/>
      <c r="C1310" s="42"/>
      <c r="D1310" s="228" t="s">
        <v>165</v>
      </c>
      <c r="E1310" s="42"/>
      <c r="F1310" s="229" t="s">
        <v>1874</v>
      </c>
      <c r="G1310" s="42"/>
      <c r="H1310" s="42"/>
      <c r="I1310" s="230"/>
      <c r="J1310" s="42"/>
      <c r="K1310" s="42"/>
      <c r="L1310" s="46"/>
      <c r="M1310" s="231"/>
      <c r="N1310" s="232"/>
      <c r="O1310" s="86"/>
      <c r="P1310" s="86"/>
      <c r="Q1310" s="86"/>
      <c r="R1310" s="86"/>
      <c r="S1310" s="86"/>
      <c r="T1310" s="87"/>
      <c r="U1310" s="40"/>
      <c r="V1310" s="40"/>
      <c r="W1310" s="40"/>
      <c r="X1310" s="40"/>
      <c r="Y1310" s="40"/>
      <c r="Z1310" s="40"/>
      <c r="AA1310" s="40"/>
      <c r="AB1310" s="40"/>
      <c r="AC1310" s="40"/>
      <c r="AD1310" s="40"/>
      <c r="AE1310" s="40"/>
      <c r="AT1310" s="19" t="s">
        <v>165</v>
      </c>
      <c r="AU1310" s="19" t="s">
        <v>83</v>
      </c>
    </row>
    <row r="1311" s="13" customFormat="1">
      <c r="A1311" s="13"/>
      <c r="B1311" s="233"/>
      <c r="C1311" s="234"/>
      <c r="D1311" s="228" t="s">
        <v>170</v>
      </c>
      <c r="E1311" s="235" t="s">
        <v>28</v>
      </c>
      <c r="F1311" s="236" t="s">
        <v>1876</v>
      </c>
      <c r="G1311" s="234"/>
      <c r="H1311" s="237">
        <v>79.799999999999997</v>
      </c>
      <c r="I1311" s="238"/>
      <c r="J1311" s="234"/>
      <c r="K1311" s="234"/>
      <c r="L1311" s="239"/>
      <c r="M1311" s="240"/>
      <c r="N1311" s="241"/>
      <c r="O1311" s="241"/>
      <c r="P1311" s="241"/>
      <c r="Q1311" s="241"/>
      <c r="R1311" s="241"/>
      <c r="S1311" s="241"/>
      <c r="T1311" s="242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43" t="s">
        <v>170</v>
      </c>
      <c r="AU1311" s="243" t="s">
        <v>83</v>
      </c>
      <c r="AV1311" s="13" t="s">
        <v>83</v>
      </c>
      <c r="AW1311" s="13" t="s">
        <v>35</v>
      </c>
      <c r="AX1311" s="13" t="s">
        <v>74</v>
      </c>
      <c r="AY1311" s="243" t="s">
        <v>156</v>
      </c>
    </row>
    <row r="1312" s="13" customFormat="1">
      <c r="A1312" s="13"/>
      <c r="B1312" s="233"/>
      <c r="C1312" s="234"/>
      <c r="D1312" s="228" t="s">
        <v>170</v>
      </c>
      <c r="E1312" s="235" t="s">
        <v>28</v>
      </c>
      <c r="F1312" s="236" t="s">
        <v>1877</v>
      </c>
      <c r="G1312" s="234"/>
      <c r="H1312" s="237">
        <v>79.799999999999997</v>
      </c>
      <c r="I1312" s="238"/>
      <c r="J1312" s="234"/>
      <c r="K1312" s="234"/>
      <c r="L1312" s="239"/>
      <c r="M1312" s="240"/>
      <c r="N1312" s="241"/>
      <c r="O1312" s="241"/>
      <c r="P1312" s="241"/>
      <c r="Q1312" s="241"/>
      <c r="R1312" s="241"/>
      <c r="S1312" s="241"/>
      <c r="T1312" s="242"/>
      <c r="U1312" s="13"/>
      <c r="V1312" s="13"/>
      <c r="W1312" s="13"/>
      <c r="X1312" s="13"/>
      <c r="Y1312" s="13"/>
      <c r="Z1312" s="13"/>
      <c r="AA1312" s="13"/>
      <c r="AB1312" s="13"/>
      <c r="AC1312" s="13"/>
      <c r="AD1312" s="13"/>
      <c r="AE1312" s="13"/>
      <c r="AT1312" s="243" t="s">
        <v>170</v>
      </c>
      <c r="AU1312" s="243" t="s">
        <v>83</v>
      </c>
      <c r="AV1312" s="13" t="s">
        <v>83</v>
      </c>
      <c r="AW1312" s="13" t="s">
        <v>35</v>
      </c>
      <c r="AX1312" s="13" t="s">
        <v>74</v>
      </c>
      <c r="AY1312" s="243" t="s">
        <v>156</v>
      </c>
    </row>
    <row r="1313" s="14" customFormat="1">
      <c r="A1313" s="14"/>
      <c r="B1313" s="244"/>
      <c r="C1313" s="245"/>
      <c r="D1313" s="228" t="s">
        <v>170</v>
      </c>
      <c r="E1313" s="246" t="s">
        <v>28</v>
      </c>
      <c r="F1313" s="247" t="s">
        <v>186</v>
      </c>
      <c r="G1313" s="245"/>
      <c r="H1313" s="248">
        <v>159.59999999999999</v>
      </c>
      <c r="I1313" s="249"/>
      <c r="J1313" s="245"/>
      <c r="K1313" s="245"/>
      <c r="L1313" s="250"/>
      <c r="M1313" s="251"/>
      <c r="N1313" s="252"/>
      <c r="O1313" s="252"/>
      <c r="P1313" s="252"/>
      <c r="Q1313" s="252"/>
      <c r="R1313" s="252"/>
      <c r="S1313" s="252"/>
      <c r="T1313" s="253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4" t="s">
        <v>170</v>
      </c>
      <c r="AU1313" s="254" t="s">
        <v>83</v>
      </c>
      <c r="AV1313" s="14" t="s">
        <v>163</v>
      </c>
      <c r="AW1313" s="14" t="s">
        <v>35</v>
      </c>
      <c r="AX1313" s="14" t="s">
        <v>81</v>
      </c>
      <c r="AY1313" s="254" t="s">
        <v>156</v>
      </c>
    </row>
    <row r="1314" s="2" customFormat="1" ht="37.8" customHeight="1">
      <c r="A1314" s="40"/>
      <c r="B1314" s="41"/>
      <c r="C1314" s="215" t="s">
        <v>1878</v>
      </c>
      <c r="D1314" s="215" t="s">
        <v>158</v>
      </c>
      <c r="E1314" s="216" t="s">
        <v>1879</v>
      </c>
      <c r="F1314" s="217" t="s">
        <v>1880</v>
      </c>
      <c r="G1314" s="218" t="s">
        <v>161</v>
      </c>
      <c r="H1314" s="219">
        <v>208.56700000000001</v>
      </c>
      <c r="I1314" s="220"/>
      <c r="J1314" s="221">
        <f>ROUND(I1314*H1314,2)</f>
        <v>0</v>
      </c>
      <c r="K1314" s="217" t="s">
        <v>162</v>
      </c>
      <c r="L1314" s="46"/>
      <c r="M1314" s="222" t="s">
        <v>28</v>
      </c>
      <c r="N1314" s="223" t="s">
        <v>45</v>
      </c>
      <c r="O1314" s="86"/>
      <c r="P1314" s="224">
        <f>O1314*H1314</f>
        <v>0</v>
      </c>
      <c r="Q1314" s="224">
        <v>0.0078300000000000002</v>
      </c>
      <c r="R1314" s="224">
        <f>Q1314*H1314</f>
        <v>1.63307961</v>
      </c>
      <c r="S1314" s="224">
        <v>0</v>
      </c>
      <c r="T1314" s="225">
        <f>S1314*H1314</f>
        <v>0</v>
      </c>
      <c r="U1314" s="40"/>
      <c r="V1314" s="40"/>
      <c r="W1314" s="40"/>
      <c r="X1314" s="40"/>
      <c r="Y1314" s="40"/>
      <c r="Z1314" s="40"/>
      <c r="AA1314" s="40"/>
      <c r="AB1314" s="40"/>
      <c r="AC1314" s="40"/>
      <c r="AD1314" s="40"/>
      <c r="AE1314" s="40"/>
      <c r="AR1314" s="226" t="s">
        <v>1391</v>
      </c>
      <c r="AT1314" s="226" t="s">
        <v>158</v>
      </c>
      <c r="AU1314" s="226" t="s">
        <v>83</v>
      </c>
      <c r="AY1314" s="19" t="s">
        <v>156</v>
      </c>
      <c r="BE1314" s="227">
        <f>IF(N1314="základní",J1314,0)</f>
        <v>0</v>
      </c>
      <c r="BF1314" s="227">
        <f>IF(N1314="snížená",J1314,0)</f>
        <v>0</v>
      </c>
      <c r="BG1314" s="227">
        <f>IF(N1314="zákl. přenesená",J1314,0)</f>
        <v>0</v>
      </c>
      <c r="BH1314" s="227">
        <f>IF(N1314="sníž. přenesená",J1314,0)</f>
        <v>0</v>
      </c>
      <c r="BI1314" s="227">
        <f>IF(N1314="nulová",J1314,0)</f>
        <v>0</v>
      </c>
      <c r="BJ1314" s="19" t="s">
        <v>81</v>
      </c>
      <c r="BK1314" s="227">
        <f>ROUND(I1314*H1314,2)</f>
        <v>0</v>
      </c>
      <c r="BL1314" s="19" t="s">
        <v>1391</v>
      </c>
      <c r="BM1314" s="226" t="s">
        <v>1881</v>
      </c>
    </row>
    <row r="1315" s="2" customFormat="1">
      <c r="A1315" s="40"/>
      <c r="B1315" s="41"/>
      <c r="C1315" s="42"/>
      <c r="D1315" s="228" t="s">
        <v>165</v>
      </c>
      <c r="E1315" s="42"/>
      <c r="F1315" s="229" t="s">
        <v>1880</v>
      </c>
      <c r="G1315" s="42"/>
      <c r="H1315" s="42"/>
      <c r="I1315" s="230"/>
      <c r="J1315" s="42"/>
      <c r="K1315" s="42"/>
      <c r="L1315" s="46"/>
      <c r="M1315" s="231"/>
      <c r="N1315" s="232"/>
      <c r="O1315" s="86"/>
      <c r="P1315" s="86"/>
      <c r="Q1315" s="86"/>
      <c r="R1315" s="86"/>
      <c r="S1315" s="86"/>
      <c r="T1315" s="87"/>
      <c r="U1315" s="40"/>
      <c r="V1315" s="40"/>
      <c r="W1315" s="40"/>
      <c r="X1315" s="40"/>
      <c r="Y1315" s="40"/>
      <c r="Z1315" s="40"/>
      <c r="AA1315" s="40"/>
      <c r="AB1315" s="40"/>
      <c r="AC1315" s="40"/>
      <c r="AD1315" s="40"/>
      <c r="AE1315" s="40"/>
      <c r="AT1315" s="19" t="s">
        <v>165</v>
      </c>
      <c r="AU1315" s="19" t="s">
        <v>83</v>
      </c>
    </row>
    <row r="1316" s="13" customFormat="1">
      <c r="A1316" s="13"/>
      <c r="B1316" s="233"/>
      <c r="C1316" s="234"/>
      <c r="D1316" s="228" t="s">
        <v>170</v>
      </c>
      <c r="E1316" s="235" t="s">
        <v>28</v>
      </c>
      <c r="F1316" s="236" t="s">
        <v>1882</v>
      </c>
      <c r="G1316" s="234"/>
      <c r="H1316" s="237">
        <v>13.5</v>
      </c>
      <c r="I1316" s="238"/>
      <c r="J1316" s="234"/>
      <c r="K1316" s="234"/>
      <c r="L1316" s="239"/>
      <c r="M1316" s="240"/>
      <c r="N1316" s="241"/>
      <c r="O1316" s="241"/>
      <c r="P1316" s="241"/>
      <c r="Q1316" s="241"/>
      <c r="R1316" s="241"/>
      <c r="S1316" s="241"/>
      <c r="T1316" s="242"/>
      <c r="U1316" s="13"/>
      <c r="V1316" s="13"/>
      <c r="W1316" s="13"/>
      <c r="X1316" s="13"/>
      <c r="Y1316" s="13"/>
      <c r="Z1316" s="13"/>
      <c r="AA1316" s="13"/>
      <c r="AB1316" s="13"/>
      <c r="AC1316" s="13"/>
      <c r="AD1316" s="13"/>
      <c r="AE1316" s="13"/>
      <c r="AT1316" s="243" t="s">
        <v>170</v>
      </c>
      <c r="AU1316" s="243" t="s">
        <v>83</v>
      </c>
      <c r="AV1316" s="13" t="s">
        <v>83</v>
      </c>
      <c r="AW1316" s="13" t="s">
        <v>35</v>
      </c>
      <c r="AX1316" s="13" t="s">
        <v>74</v>
      </c>
      <c r="AY1316" s="243" t="s">
        <v>156</v>
      </c>
    </row>
    <row r="1317" s="13" customFormat="1">
      <c r="A1317" s="13"/>
      <c r="B1317" s="233"/>
      <c r="C1317" s="234"/>
      <c r="D1317" s="228" t="s">
        <v>170</v>
      </c>
      <c r="E1317" s="235" t="s">
        <v>28</v>
      </c>
      <c r="F1317" s="236" t="s">
        <v>1883</v>
      </c>
      <c r="G1317" s="234"/>
      <c r="H1317" s="237">
        <v>54</v>
      </c>
      <c r="I1317" s="238"/>
      <c r="J1317" s="234"/>
      <c r="K1317" s="234"/>
      <c r="L1317" s="239"/>
      <c r="M1317" s="240"/>
      <c r="N1317" s="241"/>
      <c r="O1317" s="241"/>
      <c r="P1317" s="241"/>
      <c r="Q1317" s="241"/>
      <c r="R1317" s="241"/>
      <c r="S1317" s="241"/>
      <c r="T1317" s="242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3" t="s">
        <v>170</v>
      </c>
      <c r="AU1317" s="243" t="s">
        <v>83</v>
      </c>
      <c r="AV1317" s="13" t="s">
        <v>83</v>
      </c>
      <c r="AW1317" s="13" t="s">
        <v>35</v>
      </c>
      <c r="AX1317" s="13" t="s">
        <v>74</v>
      </c>
      <c r="AY1317" s="243" t="s">
        <v>156</v>
      </c>
    </row>
    <row r="1318" s="13" customFormat="1">
      <c r="A1318" s="13"/>
      <c r="B1318" s="233"/>
      <c r="C1318" s="234"/>
      <c r="D1318" s="228" t="s">
        <v>170</v>
      </c>
      <c r="E1318" s="235" t="s">
        <v>28</v>
      </c>
      <c r="F1318" s="236" t="s">
        <v>1884</v>
      </c>
      <c r="G1318" s="234"/>
      <c r="H1318" s="237">
        <v>14.029999999999999</v>
      </c>
      <c r="I1318" s="238"/>
      <c r="J1318" s="234"/>
      <c r="K1318" s="234"/>
      <c r="L1318" s="239"/>
      <c r="M1318" s="240"/>
      <c r="N1318" s="241"/>
      <c r="O1318" s="241"/>
      <c r="P1318" s="241"/>
      <c r="Q1318" s="241"/>
      <c r="R1318" s="241"/>
      <c r="S1318" s="241"/>
      <c r="T1318" s="242"/>
      <c r="U1318" s="13"/>
      <c r="V1318" s="13"/>
      <c r="W1318" s="13"/>
      <c r="X1318" s="13"/>
      <c r="Y1318" s="13"/>
      <c r="Z1318" s="13"/>
      <c r="AA1318" s="13"/>
      <c r="AB1318" s="13"/>
      <c r="AC1318" s="13"/>
      <c r="AD1318" s="13"/>
      <c r="AE1318" s="13"/>
      <c r="AT1318" s="243" t="s">
        <v>170</v>
      </c>
      <c r="AU1318" s="243" t="s">
        <v>83</v>
      </c>
      <c r="AV1318" s="13" t="s">
        <v>83</v>
      </c>
      <c r="AW1318" s="13" t="s">
        <v>35</v>
      </c>
      <c r="AX1318" s="13" t="s">
        <v>74</v>
      </c>
      <c r="AY1318" s="243" t="s">
        <v>156</v>
      </c>
    </row>
    <row r="1319" s="13" customFormat="1">
      <c r="A1319" s="13"/>
      <c r="B1319" s="233"/>
      <c r="C1319" s="234"/>
      <c r="D1319" s="228" t="s">
        <v>170</v>
      </c>
      <c r="E1319" s="235" t="s">
        <v>28</v>
      </c>
      <c r="F1319" s="236" t="s">
        <v>1885</v>
      </c>
      <c r="G1319" s="234"/>
      <c r="H1319" s="237">
        <v>127.03700000000001</v>
      </c>
      <c r="I1319" s="238"/>
      <c r="J1319" s="234"/>
      <c r="K1319" s="234"/>
      <c r="L1319" s="239"/>
      <c r="M1319" s="240"/>
      <c r="N1319" s="241"/>
      <c r="O1319" s="241"/>
      <c r="P1319" s="241"/>
      <c r="Q1319" s="241"/>
      <c r="R1319" s="241"/>
      <c r="S1319" s="241"/>
      <c r="T1319" s="242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43" t="s">
        <v>170</v>
      </c>
      <c r="AU1319" s="243" t="s">
        <v>83</v>
      </c>
      <c r="AV1319" s="13" t="s">
        <v>83</v>
      </c>
      <c r="AW1319" s="13" t="s">
        <v>35</v>
      </c>
      <c r="AX1319" s="13" t="s">
        <v>74</v>
      </c>
      <c r="AY1319" s="243" t="s">
        <v>156</v>
      </c>
    </row>
    <row r="1320" s="14" customFormat="1">
      <c r="A1320" s="14"/>
      <c r="B1320" s="244"/>
      <c r="C1320" s="245"/>
      <c r="D1320" s="228" t="s">
        <v>170</v>
      </c>
      <c r="E1320" s="246" t="s">
        <v>28</v>
      </c>
      <c r="F1320" s="247" t="s">
        <v>186</v>
      </c>
      <c r="G1320" s="245"/>
      <c r="H1320" s="248">
        <v>208.56700000000001</v>
      </c>
      <c r="I1320" s="249"/>
      <c r="J1320" s="245"/>
      <c r="K1320" s="245"/>
      <c r="L1320" s="250"/>
      <c r="M1320" s="251"/>
      <c r="N1320" s="252"/>
      <c r="O1320" s="252"/>
      <c r="P1320" s="252"/>
      <c r="Q1320" s="252"/>
      <c r="R1320" s="252"/>
      <c r="S1320" s="252"/>
      <c r="T1320" s="253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4" t="s">
        <v>170</v>
      </c>
      <c r="AU1320" s="254" t="s">
        <v>83</v>
      </c>
      <c r="AV1320" s="14" t="s">
        <v>163</v>
      </c>
      <c r="AW1320" s="14" t="s">
        <v>35</v>
      </c>
      <c r="AX1320" s="14" t="s">
        <v>81</v>
      </c>
      <c r="AY1320" s="254" t="s">
        <v>156</v>
      </c>
    </row>
    <row r="1321" s="2" customFormat="1" ht="37.8" customHeight="1">
      <c r="A1321" s="40"/>
      <c r="B1321" s="41"/>
      <c r="C1321" s="215" t="s">
        <v>1886</v>
      </c>
      <c r="D1321" s="215" t="s">
        <v>158</v>
      </c>
      <c r="E1321" s="216" t="s">
        <v>1887</v>
      </c>
      <c r="F1321" s="217" t="s">
        <v>1888</v>
      </c>
      <c r="G1321" s="218" t="s">
        <v>289</v>
      </c>
      <c r="H1321" s="219">
        <v>107.75</v>
      </c>
      <c r="I1321" s="220"/>
      <c r="J1321" s="221">
        <f>ROUND(I1321*H1321,2)</f>
        <v>0</v>
      </c>
      <c r="K1321" s="217" t="s">
        <v>162</v>
      </c>
      <c r="L1321" s="46"/>
      <c r="M1321" s="222" t="s">
        <v>28</v>
      </c>
      <c r="N1321" s="223" t="s">
        <v>45</v>
      </c>
      <c r="O1321" s="86"/>
      <c r="P1321" s="224">
        <f>O1321*H1321</f>
        <v>0</v>
      </c>
      <c r="Q1321" s="224">
        <v>0.0029099999999999998</v>
      </c>
      <c r="R1321" s="224">
        <f>Q1321*H1321</f>
        <v>0.31355249999999996</v>
      </c>
      <c r="S1321" s="224">
        <v>0</v>
      </c>
      <c r="T1321" s="225">
        <f>S1321*H1321</f>
        <v>0</v>
      </c>
      <c r="U1321" s="40"/>
      <c r="V1321" s="40"/>
      <c r="W1321" s="40"/>
      <c r="X1321" s="40"/>
      <c r="Y1321" s="40"/>
      <c r="Z1321" s="40"/>
      <c r="AA1321" s="40"/>
      <c r="AB1321" s="40"/>
      <c r="AC1321" s="40"/>
      <c r="AD1321" s="40"/>
      <c r="AE1321" s="40"/>
      <c r="AR1321" s="226" t="s">
        <v>1391</v>
      </c>
      <c r="AT1321" s="226" t="s">
        <v>158</v>
      </c>
      <c r="AU1321" s="226" t="s">
        <v>83</v>
      </c>
      <c r="AY1321" s="19" t="s">
        <v>156</v>
      </c>
      <c r="BE1321" s="227">
        <f>IF(N1321="základní",J1321,0)</f>
        <v>0</v>
      </c>
      <c r="BF1321" s="227">
        <f>IF(N1321="snížená",J1321,0)</f>
        <v>0</v>
      </c>
      <c r="BG1321" s="227">
        <f>IF(N1321="zákl. přenesená",J1321,0)</f>
        <v>0</v>
      </c>
      <c r="BH1321" s="227">
        <f>IF(N1321="sníž. přenesená",J1321,0)</f>
        <v>0</v>
      </c>
      <c r="BI1321" s="227">
        <f>IF(N1321="nulová",J1321,0)</f>
        <v>0</v>
      </c>
      <c r="BJ1321" s="19" t="s">
        <v>81</v>
      </c>
      <c r="BK1321" s="227">
        <f>ROUND(I1321*H1321,2)</f>
        <v>0</v>
      </c>
      <c r="BL1321" s="19" t="s">
        <v>1391</v>
      </c>
      <c r="BM1321" s="226" t="s">
        <v>1889</v>
      </c>
    </row>
    <row r="1322" s="2" customFormat="1">
      <c r="A1322" s="40"/>
      <c r="B1322" s="41"/>
      <c r="C1322" s="42"/>
      <c r="D1322" s="228" t="s">
        <v>165</v>
      </c>
      <c r="E1322" s="42"/>
      <c r="F1322" s="229" t="s">
        <v>1888</v>
      </c>
      <c r="G1322" s="42"/>
      <c r="H1322" s="42"/>
      <c r="I1322" s="230"/>
      <c r="J1322" s="42"/>
      <c r="K1322" s="42"/>
      <c r="L1322" s="46"/>
      <c r="M1322" s="231"/>
      <c r="N1322" s="232"/>
      <c r="O1322" s="86"/>
      <c r="P1322" s="86"/>
      <c r="Q1322" s="86"/>
      <c r="R1322" s="86"/>
      <c r="S1322" s="86"/>
      <c r="T1322" s="87"/>
      <c r="U1322" s="40"/>
      <c r="V1322" s="40"/>
      <c r="W1322" s="40"/>
      <c r="X1322" s="40"/>
      <c r="Y1322" s="40"/>
      <c r="Z1322" s="40"/>
      <c r="AA1322" s="40"/>
      <c r="AB1322" s="40"/>
      <c r="AC1322" s="40"/>
      <c r="AD1322" s="40"/>
      <c r="AE1322" s="40"/>
      <c r="AT1322" s="19" t="s">
        <v>165</v>
      </c>
      <c r="AU1322" s="19" t="s">
        <v>83</v>
      </c>
    </row>
    <row r="1323" s="13" customFormat="1">
      <c r="A1323" s="13"/>
      <c r="B1323" s="233"/>
      <c r="C1323" s="234"/>
      <c r="D1323" s="228" t="s">
        <v>170</v>
      </c>
      <c r="E1323" s="235" t="s">
        <v>28</v>
      </c>
      <c r="F1323" s="236" t="s">
        <v>1890</v>
      </c>
      <c r="G1323" s="234"/>
      <c r="H1323" s="237">
        <v>107.75</v>
      </c>
      <c r="I1323" s="238"/>
      <c r="J1323" s="234"/>
      <c r="K1323" s="234"/>
      <c r="L1323" s="239"/>
      <c r="M1323" s="240"/>
      <c r="N1323" s="241"/>
      <c r="O1323" s="241"/>
      <c r="P1323" s="241"/>
      <c r="Q1323" s="241"/>
      <c r="R1323" s="241"/>
      <c r="S1323" s="241"/>
      <c r="T1323" s="242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43" t="s">
        <v>170</v>
      </c>
      <c r="AU1323" s="243" t="s">
        <v>83</v>
      </c>
      <c r="AV1323" s="13" t="s">
        <v>83</v>
      </c>
      <c r="AW1323" s="13" t="s">
        <v>35</v>
      </c>
      <c r="AX1323" s="13" t="s">
        <v>81</v>
      </c>
      <c r="AY1323" s="243" t="s">
        <v>156</v>
      </c>
    </row>
    <row r="1324" s="2" customFormat="1" ht="37.8" customHeight="1">
      <c r="A1324" s="40"/>
      <c r="B1324" s="41"/>
      <c r="C1324" s="215" t="s">
        <v>1891</v>
      </c>
      <c r="D1324" s="215" t="s">
        <v>158</v>
      </c>
      <c r="E1324" s="216" t="s">
        <v>1892</v>
      </c>
      <c r="F1324" s="217" t="s">
        <v>1893</v>
      </c>
      <c r="G1324" s="218" t="s">
        <v>289</v>
      </c>
      <c r="H1324" s="219">
        <v>500</v>
      </c>
      <c r="I1324" s="220"/>
      <c r="J1324" s="221">
        <f>ROUND(I1324*H1324,2)</f>
        <v>0</v>
      </c>
      <c r="K1324" s="217" t="s">
        <v>162</v>
      </c>
      <c r="L1324" s="46"/>
      <c r="M1324" s="222" t="s">
        <v>28</v>
      </c>
      <c r="N1324" s="223" t="s">
        <v>45</v>
      </c>
      <c r="O1324" s="86"/>
      <c r="P1324" s="224">
        <f>O1324*H1324</f>
        <v>0</v>
      </c>
      <c r="Q1324" s="224">
        <v>0.0029099999999999998</v>
      </c>
      <c r="R1324" s="224">
        <f>Q1324*H1324</f>
        <v>1.4549999999999999</v>
      </c>
      <c r="S1324" s="224">
        <v>0</v>
      </c>
      <c r="T1324" s="225">
        <f>S1324*H1324</f>
        <v>0</v>
      </c>
      <c r="U1324" s="40"/>
      <c r="V1324" s="40"/>
      <c r="W1324" s="40"/>
      <c r="X1324" s="40"/>
      <c r="Y1324" s="40"/>
      <c r="Z1324" s="40"/>
      <c r="AA1324" s="40"/>
      <c r="AB1324" s="40"/>
      <c r="AC1324" s="40"/>
      <c r="AD1324" s="40"/>
      <c r="AE1324" s="40"/>
      <c r="AR1324" s="226" t="s">
        <v>1391</v>
      </c>
      <c r="AT1324" s="226" t="s">
        <v>158</v>
      </c>
      <c r="AU1324" s="226" t="s">
        <v>83</v>
      </c>
      <c r="AY1324" s="19" t="s">
        <v>156</v>
      </c>
      <c r="BE1324" s="227">
        <f>IF(N1324="základní",J1324,0)</f>
        <v>0</v>
      </c>
      <c r="BF1324" s="227">
        <f>IF(N1324="snížená",J1324,0)</f>
        <v>0</v>
      </c>
      <c r="BG1324" s="227">
        <f>IF(N1324="zákl. přenesená",J1324,0)</f>
        <v>0</v>
      </c>
      <c r="BH1324" s="227">
        <f>IF(N1324="sníž. přenesená",J1324,0)</f>
        <v>0</v>
      </c>
      <c r="BI1324" s="227">
        <f>IF(N1324="nulová",J1324,0)</f>
        <v>0</v>
      </c>
      <c r="BJ1324" s="19" t="s">
        <v>81</v>
      </c>
      <c r="BK1324" s="227">
        <f>ROUND(I1324*H1324,2)</f>
        <v>0</v>
      </c>
      <c r="BL1324" s="19" t="s">
        <v>1391</v>
      </c>
      <c r="BM1324" s="226" t="s">
        <v>1894</v>
      </c>
    </row>
    <row r="1325" s="2" customFormat="1">
      <c r="A1325" s="40"/>
      <c r="B1325" s="41"/>
      <c r="C1325" s="42"/>
      <c r="D1325" s="228" t="s">
        <v>165</v>
      </c>
      <c r="E1325" s="42"/>
      <c r="F1325" s="229" t="s">
        <v>1893</v>
      </c>
      <c r="G1325" s="42"/>
      <c r="H1325" s="42"/>
      <c r="I1325" s="230"/>
      <c r="J1325" s="42"/>
      <c r="K1325" s="42"/>
      <c r="L1325" s="46"/>
      <c r="M1325" s="231"/>
      <c r="N1325" s="232"/>
      <c r="O1325" s="86"/>
      <c r="P1325" s="86"/>
      <c r="Q1325" s="86"/>
      <c r="R1325" s="86"/>
      <c r="S1325" s="86"/>
      <c r="T1325" s="87"/>
      <c r="U1325" s="40"/>
      <c r="V1325" s="40"/>
      <c r="W1325" s="40"/>
      <c r="X1325" s="40"/>
      <c r="Y1325" s="40"/>
      <c r="Z1325" s="40"/>
      <c r="AA1325" s="40"/>
      <c r="AB1325" s="40"/>
      <c r="AC1325" s="40"/>
      <c r="AD1325" s="40"/>
      <c r="AE1325" s="40"/>
      <c r="AT1325" s="19" t="s">
        <v>165</v>
      </c>
      <c r="AU1325" s="19" t="s">
        <v>83</v>
      </c>
    </row>
    <row r="1326" s="13" customFormat="1">
      <c r="A1326" s="13"/>
      <c r="B1326" s="233"/>
      <c r="C1326" s="234"/>
      <c r="D1326" s="228" t="s">
        <v>170</v>
      </c>
      <c r="E1326" s="235" t="s">
        <v>28</v>
      </c>
      <c r="F1326" s="236" t="s">
        <v>1895</v>
      </c>
      <c r="G1326" s="234"/>
      <c r="H1326" s="237">
        <v>143</v>
      </c>
      <c r="I1326" s="238"/>
      <c r="J1326" s="234"/>
      <c r="K1326" s="234"/>
      <c r="L1326" s="239"/>
      <c r="M1326" s="240"/>
      <c r="N1326" s="241"/>
      <c r="O1326" s="241"/>
      <c r="P1326" s="241"/>
      <c r="Q1326" s="241"/>
      <c r="R1326" s="241"/>
      <c r="S1326" s="241"/>
      <c r="T1326" s="242"/>
      <c r="U1326" s="13"/>
      <c r="V1326" s="13"/>
      <c r="W1326" s="13"/>
      <c r="X1326" s="13"/>
      <c r="Y1326" s="13"/>
      <c r="Z1326" s="13"/>
      <c r="AA1326" s="13"/>
      <c r="AB1326" s="13"/>
      <c r="AC1326" s="13"/>
      <c r="AD1326" s="13"/>
      <c r="AE1326" s="13"/>
      <c r="AT1326" s="243" t="s">
        <v>170</v>
      </c>
      <c r="AU1326" s="243" t="s">
        <v>83</v>
      </c>
      <c r="AV1326" s="13" t="s">
        <v>83</v>
      </c>
      <c r="AW1326" s="13" t="s">
        <v>35</v>
      </c>
      <c r="AX1326" s="13" t="s">
        <v>74</v>
      </c>
      <c r="AY1326" s="243" t="s">
        <v>156</v>
      </c>
    </row>
    <row r="1327" s="13" customFormat="1">
      <c r="A1327" s="13"/>
      <c r="B1327" s="233"/>
      <c r="C1327" s="234"/>
      <c r="D1327" s="228" t="s">
        <v>170</v>
      </c>
      <c r="E1327" s="235" t="s">
        <v>28</v>
      </c>
      <c r="F1327" s="236" t="s">
        <v>1896</v>
      </c>
      <c r="G1327" s="234"/>
      <c r="H1327" s="237">
        <v>234</v>
      </c>
      <c r="I1327" s="238"/>
      <c r="J1327" s="234"/>
      <c r="K1327" s="234"/>
      <c r="L1327" s="239"/>
      <c r="M1327" s="240"/>
      <c r="N1327" s="241"/>
      <c r="O1327" s="241"/>
      <c r="P1327" s="241"/>
      <c r="Q1327" s="241"/>
      <c r="R1327" s="241"/>
      <c r="S1327" s="241"/>
      <c r="T1327" s="242"/>
      <c r="U1327" s="13"/>
      <c r="V1327" s="13"/>
      <c r="W1327" s="13"/>
      <c r="X1327" s="13"/>
      <c r="Y1327" s="13"/>
      <c r="Z1327" s="13"/>
      <c r="AA1327" s="13"/>
      <c r="AB1327" s="13"/>
      <c r="AC1327" s="13"/>
      <c r="AD1327" s="13"/>
      <c r="AE1327" s="13"/>
      <c r="AT1327" s="243" t="s">
        <v>170</v>
      </c>
      <c r="AU1327" s="243" t="s">
        <v>83</v>
      </c>
      <c r="AV1327" s="13" t="s">
        <v>83</v>
      </c>
      <c r="AW1327" s="13" t="s">
        <v>35</v>
      </c>
      <c r="AX1327" s="13" t="s">
        <v>74</v>
      </c>
      <c r="AY1327" s="243" t="s">
        <v>156</v>
      </c>
    </row>
    <row r="1328" s="13" customFormat="1">
      <c r="A1328" s="13"/>
      <c r="B1328" s="233"/>
      <c r="C1328" s="234"/>
      <c r="D1328" s="228" t="s">
        <v>170</v>
      </c>
      <c r="E1328" s="235" t="s">
        <v>28</v>
      </c>
      <c r="F1328" s="236" t="s">
        <v>1897</v>
      </c>
      <c r="G1328" s="234"/>
      <c r="H1328" s="237">
        <v>123</v>
      </c>
      <c r="I1328" s="238"/>
      <c r="J1328" s="234"/>
      <c r="K1328" s="234"/>
      <c r="L1328" s="239"/>
      <c r="M1328" s="240"/>
      <c r="N1328" s="241"/>
      <c r="O1328" s="241"/>
      <c r="P1328" s="241"/>
      <c r="Q1328" s="241"/>
      <c r="R1328" s="241"/>
      <c r="S1328" s="241"/>
      <c r="T1328" s="242"/>
      <c r="U1328" s="13"/>
      <c r="V1328" s="13"/>
      <c r="W1328" s="13"/>
      <c r="X1328" s="13"/>
      <c r="Y1328" s="13"/>
      <c r="Z1328" s="13"/>
      <c r="AA1328" s="13"/>
      <c r="AB1328" s="13"/>
      <c r="AC1328" s="13"/>
      <c r="AD1328" s="13"/>
      <c r="AE1328" s="13"/>
      <c r="AT1328" s="243" t="s">
        <v>170</v>
      </c>
      <c r="AU1328" s="243" t="s">
        <v>83</v>
      </c>
      <c r="AV1328" s="13" t="s">
        <v>83</v>
      </c>
      <c r="AW1328" s="13" t="s">
        <v>35</v>
      </c>
      <c r="AX1328" s="13" t="s">
        <v>74</v>
      </c>
      <c r="AY1328" s="243" t="s">
        <v>156</v>
      </c>
    </row>
    <row r="1329" s="14" customFormat="1">
      <c r="A1329" s="14"/>
      <c r="B1329" s="244"/>
      <c r="C1329" s="245"/>
      <c r="D1329" s="228" t="s">
        <v>170</v>
      </c>
      <c r="E1329" s="246" t="s">
        <v>28</v>
      </c>
      <c r="F1329" s="247" t="s">
        <v>186</v>
      </c>
      <c r="G1329" s="245"/>
      <c r="H1329" s="248">
        <v>500</v>
      </c>
      <c r="I1329" s="249"/>
      <c r="J1329" s="245"/>
      <c r="K1329" s="245"/>
      <c r="L1329" s="250"/>
      <c r="M1329" s="251"/>
      <c r="N1329" s="252"/>
      <c r="O1329" s="252"/>
      <c r="P1329" s="252"/>
      <c r="Q1329" s="252"/>
      <c r="R1329" s="252"/>
      <c r="S1329" s="252"/>
      <c r="T1329" s="253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54" t="s">
        <v>170</v>
      </c>
      <c r="AU1329" s="254" t="s">
        <v>83</v>
      </c>
      <c r="AV1329" s="14" t="s">
        <v>163</v>
      </c>
      <c r="AW1329" s="14" t="s">
        <v>35</v>
      </c>
      <c r="AX1329" s="14" t="s">
        <v>81</v>
      </c>
      <c r="AY1329" s="254" t="s">
        <v>156</v>
      </c>
    </row>
    <row r="1330" s="2" customFormat="1" ht="49.05" customHeight="1">
      <c r="A1330" s="40"/>
      <c r="B1330" s="41"/>
      <c r="C1330" s="215" t="s">
        <v>1898</v>
      </c>
      <c r="D1330" s="215" t="s">
        <v>158</v>
      </c>
      <c r="E1330" s="216" t="s">
        <v>1899</v>
      </c>
      <c r="F1330" s="217" t="s">
        <v>1900</v>
      </c>
      <c r="G1330" s="218" t="s">
        <v>257</v>
      </c>
      <c r="H1330" s="219">
        <v>2</v>
      </c>
      <c r="I1330" s="220"/>
      <c r="J1330" s="221">
        <f>ROUND(I1330*H1330,2)</f>
        <v>0</v>
      </c>
      <c r="K1330" s="217" t="s">
        <v>162</v>
      </c>
      <c r="L1330" s="46"/>
      <c r="M1330" s="222" t="s">
        <v>28</v>
      </c>
      <c r="N1330" s="223" t="s">
        <v>45</v>
      </c>
      <c r="O1330" s="86"/>
      <c r="P1330" s="224">
        <f>O1330*H1330</f>
        <v>0</v>
      </c>
      <c r="Q1330" s="224">
        <v>0.0039100000000000003</v>
      </c>
      <c r="R1330" s="224">
        <f>Q1330*H1330</f>
        <v>0.0078200000000000006</v>
      </c>
      <c r="S1330" s="224">
        <v>0</v>
      </c>
      <c r="T1330" s="225">
        <f>S1330*H1330</f>
        <v>0</v>
      </c>
      <c r="U1330" s="40"/>
      <c r="V1330" s="40"/>
      <c r="W1330" s="40"/>
      <c r="X1330" s="40"/>
      <c r="Y1330" s="40"/>
      <c r="Z1330" s="40"/>
      <c r="AA1330" s="40"/>
      <c r="AB1330" s="40"/>
      <c r="AC1330" s="40"/>
      <c r="AD1330" s="40"/>
      <c r="AE1330" s="40"/>
      <c r="AR1330" s="226" t="s">
        <v>1391</v>
      </c>
      <c r="AT1330" s="226" t="s">
        <v>158</v>
      </c>
      <c r="AU1330" s="226" t="s">
        <v>83</v>
      </c>
      <c r="AY1330" s="19" t="s">
        <v>156</v>
      </c>
      <c r="BE1330" s="227">
        <f>IF(N1330="základní",J1330,0)</f>
        <v>0</v>
      </c>
      <c r="BF1330" s="227">
        <f>IF(N1330="snížená",J1330,0)</f>
        <v>0</v>
      </c>
      <c r="BG1330" s="227">
        <f>IF(N1330="zákl. přenesená",J1330,0)</f>
        <v>0</v>
      </c>
      <c r="BH1330" s="227">
        <f>IF(N1330="sníž. přenesená",J1330,0)</f>
        <v>0</v>
      </c>
      <c r="BI1330" s="227">
        <f>IF(N1330="nulová",J1330,0)</f>
        <v>0</v>
      </c>
      <c r="BJ1330" s="19" t="s">
        <v>81</v>
      </c>
      <c r="BK1330" s="227">
        <f>ROUND(I1330*H1330,2)</f>
        <v>0</v>
      </c>
      <c r="BL1330" s="19" t="s">
        <v>1391</v>
      </c>
      <c r="BM1330" s="226" t="s">
        <v>1901</v>
      </c>
    </row>
    <row r="1331" s="2" customFormat="1">
      <c r="A1331" s="40"/>
      <c r="B1331" s="41"/>
      <c r="C1331" s="42"/>
      <c r="D1331" s="228" t="s">
        <v>165</v>
      </c>
      <c r="E1331" s="42"/>
      <c r="F1331" s="229" t="s">
        <v>1900</v>
      </c>
      <c r="G1331" s="42"/>
      <c r="H1331" s="42"/>
      <c r="I1331" s="230"/>
      <c r="J1331" s="42"/>
      <c r="K1331" s="42"/>
      <c r="L1331" s="46"/>
      <c r="M1331" s="231"/>
      <c r="N1331" s="232"/>
      <c r="O1331" s="86"/>
      <c r="P1331" s="86"/>
      <c r="Q1331" s="86"/>
      <c r="R1331" s="86"/>
      <c r="S1331" s="86"/>
      <c r="T1331" s="87"/>
      <c r="U1331" s="40"/>
      <c r="V1331" s="40"/>
      <c r="W1331" s="40"/>
      <c r="X1331" s="40"/>
      <c r="Y1331" s="40"/>
      <c r="Z1331" s="40"/>
      <c r="AA1331" s="40"/>
      <c r="AB1331" s="40"/>
      <c r="AC1331" s="40"/>
      <c r="AD1331" s="40"/>
      <c r="AE1331" s="40"/>
      <c r="AT1331" s="19" t="s">
        <v>165</v>
      </c>
      <c r="AU1331" s="19" t="s">
        <v>83</v>
      </c>
    </row>
    <row r="1332" s="13" customFormat="1">
      <c r="A1332" s="13"/>
      <c r="B1332" s="233"/>
      <c r="C1332" s="234"/>
      <c r="D1332" s="228" t="s">
        <v>170</v>
      </c>
      <c r="E1332" s="235" t="s">
        <v>28</v>
      </c>
      <c r="F1332" s="236" t="s">
        <v>1902</v>
      </c>
      <c r="G1332" s="234"/>
      <c r="H1332" s="237">
        <v>2</v>
      </c>
      <c r="I1332" s="238"/>
      <c r="J1332" s="234"/>
      <c r="K1332" s="234"/>
      <c r="L1332" s="239"/>
      <c r="M1332" s="240"/>
      <c r="N1332" s="241"/>
      <c r="O1332" s="241"/>
      <c r="P1332" s="241"/>
      <c r="Q1332" s="241"/>
      <c r="R1332" s="241"/>
      <c r="S1332" s="241"/>
      <c r="T1332" s="242"/>
      <c r="U1332" s="13"/>
      <c r="V1332" s="13"/>
      <c r="W1332" s="13"/>
      <c r="X1332" s="13"/>
      <c r="Y1332" s="13"/>
      <c r="Z1332" s="13"/>
      <c r="AA1332" s="13"/>
      <c r="AB1332" s="13"/>
      <c r="AC1332" s="13"/>
      <c r="AD1332" s="13"/>
      <c r="AE1332" s="13"/>
      <c r="AT1332" s="243" t="s">
        <v>170</v>
      </c>
      <c r="AU1332" s="243" t="s">
        <v>83</v>
      </c>
      <c r="AV1332" s="13" t="s">
        <v>83</v>
      </c>
      <c r="AW1332" s="13" t="s">
        <v>35</v>
      </c>
      <c r="AX1332" s="13" t="s">
        <v>81</v>
      </c>
      <c r="AY1332" s="243" t="s">
        <v>156</v>
      </c>
    </row>
    <row r="1333" s="2" customFormat="1" ht="24.15" customHeight="1">
      <c r="A1333" s="40"/>
      <c r="B1333" s="41"/>
      <c r="C1333" s="215" t="s">
        <v>1903</v>
      </c>
      <c r="D1333" s="215" t="s">
        <v>158</v>
      </c>
      <c r="E1333" s="216" t="s">
        <v>1904</v>
      </c>
      <c r="F1333" s="217" t="s">
        <v>1905</v>
      </c>
      <c r="G1333" s="218" t="s">
        <v>289</v>
      </c>
      <c r="H1333" s="219">
        <v>79.799999999999997</v>
      </c>
      <c r="I1333" s="220"/>
      <c r="J1333" s="221">
        <f>ROUND(I1333*H1333,2)</f>
        <v>0</v>
      </c>
      <c r="K1333" s="217" t="s">
        <v>162</v>
      </c>
      <c r="L1333" s="46"/>
      <c r="M1333" s="222" t="s">
        <v>28</v>
      </c>
      <c r="N1333" s="223" t="s">
        <v>45</v>
      </c>
      <c r="O1333" s="86"/>
      <c r="P1333" s="224">
        <f>O1333*H1333</f>
        <v>0</v>
      </c>
      <c r="Q1333" s="224">
        <v>0.0016900000000000001</v>
      </c>
      <c r="R1333" s="224">
        <f>Q1333*H1333</f>
        <v>0.13486200000000001</v>
      </c>
      <c r="S1333" s="224">
        <v>0</v>
      </c>
      <c r="T1333" s="225">
        <f>S1333*H1333</f>
        <v>0</v>
      </c>
      <c r="U1333" s="40"/>
      <c r="V1333" s="40"/>
      <c r="W1333" s="40"/>
      <c r="X1333" s="40"/>
      <c r="Y1333" s="40"/>
      <c r="Z1333" s="40"/>
      <c r="AA1333" s="40"/>
      <c r="AB1333" s="40"/>
      <c r="AC1333" s="40"/>
      <c r="AD1333" s="40"/>
      <c r="AE1333" s="40"/>
      <c r="AR1333" s="226" t="s">
        <v>1391</v>
      </c>
      <c r="AT1333" s="226" t="s">
        <v>158</v>
      </c>
      <c r="AU1333" s="226" t="s">
        <v>83</v>
      </c>
      <c r="AY1333" s="19" t="s">
        <v>156</v>
      </c>
      <c r="BE1333" s="227">
        <f>IF(N1333="základní",J1333,0)</f>
        <v>0</v>
      </c>
      <c r="BF1333" s="227">
        <f>IF(N1333="snížená",J1333,0)</f>
        <v>0</v>
      </c>
      <c r="BG1333" s="227">
        <f>IF(N1333="zákl. přenesená",J1333,0)</f>
        <v>0</v>
      </c>
      <c r="BH1333" s="227">
        <f>IF(N1333="sníž. přenesená",J1333,0)</f>
        <v>0</v>
      </c>
      <c r="BI1333" s="227">
        <f>IF(N1333="nulová",J1333,0)</f>
        <v>0</v>
      </c>
      <c r="BJ1333" s="19" t="s">
        <v>81</v>
      </c>
      <c r="BK1333" s="227">
        <f>ROUND(I1333*H1333,2)</f>
        <v>0</v>
      </c>
      <c r="BL1333" s="19" t="s">
        <v>1391</v>
      </c>
      <c r="BM1333" s="226" t="s">
        <v>1906</v>
      </c>
    </row>
    <row r="1334" s="2" customFormat="1">
      <c r="A1334" s="40"/>
      <c r="B1334" s="41"/>
      <c r="C1334" s="42"/>
      <c r="D1334" s="228" t="s">
        <v>165</v>
      </c>
      <c r="E1334" s="42"/>
      <c r="F1334" s="229" t="s">
        <v>1905</v>
      </c>
      <c r="G1334" s="42"/>
      <c r="H1334" s="42"/>
      <c r="I1334" s="230"/>
      <c r="J1334" s="42"/>
      <c r="K1334" s="42"/>
      <c r="L1334" s="46"/>
      <c r="M1334" s="231"/>
      <c r="N1334" s="232"/>
      <c r="O1334" s="86"/>
      <c r="P1334" s="86"/>
      <c r="Q1334" s="86"/>
      <c r="R1334" s="86"/>
      <c r="S1334" s="86"/>
      <c r="T1334" s="87"/>
      <c r="U1334" s="40"/>
      <c r="V1334" s="40"/>
      <c r="W1334" s="40"/>
      <c r="X1334" s="40"/>
      <c r="Y1334" s="40"/>
      <c r="Z1334" s="40"/>
      <c r="AA1334" s="40"/>
      <c r="AB1334" s="40"/>
      <c r="AC1334" s="40"/>
      <c r="AD1334" s="40"/>
      <c r="AE1334" s="40"/>
      <c r="AT1334" s="19" t="s">
        <v>165</v>
      </c>
      <c r="AU1334" s="19" t="s">
        <v>83</v>
      </c>
    </row>
    <row r="1335" s="13" customFormat="1">
      <c r="A1335" s="13"/>
      <c r="B1335" s="233"/>
      <c r="C1335" s="234"/>
      <c r="D1335" s="228" t="s">
        <v>170</v>
      </c>
      <c r="E1335" s="235" t="s">
        <v>28</v>
      </c>
      <c r="F1335" s="236" t="s">
        <v>1907</v>
      </c>
      <c r="G1335" s="234"/>
      <c r="H1335" s="237">
        <v>79.799999999999997</v>
      </c>
      <c r="I1335" s="238"/>
      <c r="J1335" s="234"/>
      <c r="K1335" s="234"/>
      <c r="L1335" s="239"/>
      <c r="M1335" s="240"/>
      <c r="N1335" s="241"/>
      <c r="O1335" s="241"/>
      <c r="P1335" s="241"/>
      <c r="Q1335" s="241"/>
      <c r="R1335" s="241"/>
      <c r="S1335" s="241"/>
      <c r="T1335" s="242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3" t="s">
        <v>170</v>
      </c>
      <c r="AU1335" s="243" t="s">
        <v>83</v>
      </c>
      <c r="AV1335" s="13" t="s">
        <v>83</v>
      </c>
      <c r="AW1335" s="13" t="s">
        <v>35</v>
      </c>
      <c r="AX1335" s="13" t="s">
        <v>81</v>
      </c>
      <c r="AY1335" s="243" t="s">
        <v>156</v>
      </c>
    </row>
    <row r="1336" s="2" customFormat="1" ht="37.8" customHeight="1">
      <c r="A1336" s="40"/>
      <c r="B1336" s="41"/>
      <c r="C1336" s="215" t="s">
        <v>1908</v>
      </c>
      <c r="D1336" s="215" t="s">
        <v>158</v>
      </c>
      <c r="E1336" s="216" t="s">
        <v>1909</v>
      </c>
      <c r="F1336" s="217" t="s">
        <v>1910</v>
      </c>
      <c r="G1336" s="218" t="s">
        <v>257</v>
      </c>
      <c r="H1336" s="219">
        <v>11</v>
      </c>
      <c r="I1336" s="220"/>
      <c r="J1336" s="221">
        <f>ROUND(I1336*H1336,2)</f>
        <v>0</v>
      </c>
      <c r="K1336" s="217" t="s">
        <v>162</v>
      </c>
      <c r="L1336" s="46"/>
      <c r="M1336" s="222" t="s">
        <v>28</v>
      </c>
      <c r="N1336" s="223" t="s">
        <v>45</v>
      </c>
      <c r="O1336" s="86"/>
      <c r="P1336" s="224">
        <f>O1336*H1336</f>
        <v>0</v>
      </c>
      <c r="Q1336" s="224">
        <v>0.00036000000000000002</v>
      </c>
      <c r="R1336" s="224">
        <f>Q1336*H1336</f>
        <v>0.00396</v>
      </c>
      <c r="S1336" s="224">
        <v>0</v>
      </c>
      <c r="T1336" s="225">
        <f>S1336*H1336</f>
        <v>0</v>
      </c>
      <c r="U1336" s="40"/>
      <c r="V1336" s="40"/>
      <c r="W1336" s="40"/>
      <c r="X1336" s="40"/>
      <c r="Y1336" s="40"/>
      <c r="Z1336" s="40"/>
      <c r="AA1336" s="40"/>
      <c r="AB1336" s="40"/>
      <c r="AC1336" s="40"/>
      <c r="AD1336" s="40"/>
      <c r="AE1336" s="40"/>
      <c r="AR1336" s="226" t="s">
        <v>1391</v>
      </c>
      <c r="AT1336" s="226" t="s">
        <v>158</v>
      </c>
      <c r="AU1336" s="226" t="s">
        <v>83</v>
      </c>
      <c r="AY1336" s="19" t="s">
        <v>156</v>
      </c>
      <c r="BE1336" s="227">
        <f>IF(N1336="základní",J1336,0)</f>
        <v>0</v>
      </c>
      <c r="BF1336" s="227">
        <f>IF(N1336="snížená",J1336,0)</f>
        <v>0</v>
      </c>
      <c r="BG1336" s="227">
        <f>IF(N1336="zákl. přenesená",J1336,0)</f>
        <v>0</v>
      </c>
      <c r="BH1336" s="227">
        <f>IF(N1336="sníž. přenesená",J1336,0)</f>
        <v>0</v>
      </c>
      <c r="BI1336" s="227">
        <f>IF(N1336="nulová",J1336,0)</f>
        <v>0</v>
      </c>
      <c r="BJ1336" s="19" t="s">
        <v>81</v>
      </c>
      <c r="BK1336" s="227">
        <f>ROUND(I1336*H1336,2)</f>
        <v>0</v>
      </c>
      <c r="BL1336" s="19" t="s">
        <v>1391</v>
      </c>
      <c r="BM1336" s="226" t="s">
        <v>1911</v>
      </c>
    </row>
    <row r="1337" s="2" customFormat="1">
      <c r="A1337" s="40"/>
      <c r="B1337" s="41"/>
      <c r="C1337" s="42"/>
      <c r="D1337" s="228" t="s">
        <v>165</v>
      </c>
      <c r="E1337" s="42"/>
      <c r="F1337" s="229" t="s">
        <v>1910</v>
      </c>
      <c r="G1337" s="42"/>
      <c r="H1337" s="42"/>
      <c r="I1337" s="230"/>
      <c r="J1337" s="42"/>
      <c r="K1337" s="42"/>
      <c r="L1337" s="46"/>
      <c r="M1337" s="231"/>
      <c r="N1337" s="232"/>
      <c r="O1337" s="86"/>
      <c r="P1337" s="86"/>
      <c r="Q1337" s="86"/>
      <c r="R1337" s="86"/>
      <c r="S1337" s="86"/>
      <c r="T1337" s="87"/>
      <c r="U1337" s="40"/>
      <c r="V1337" s="40"/>
      <c r="W1337" s="40"/>
      <c r="X1337" s="40"/>
      <c r="Y1337" s="40"/>
      <c r="Z1337" s="40"/>
      <c r="AA1337" s="40"/>
      <c r="AB1337" s="40"/>
      <c r="AC1337" s="40"/>
      <c r="AD1337" s="40"/>
      <c r="AE1337" s="40"/>
      <c r="AT1337" s="19" t="s">
        <v>165</v>
      </c>
      <c r="AU1337" s="19" t="s">
        <v>83</v>
      </c>
    </row>
    <row r="1338" s="13" customFormat="1">
      <c r="A1338" s="13"/>
      <c r="B1338" s="233"/>
      <c r="C1338" s="234"/>
      <c r="D1338" s="228" t="s">
        <v>170</v>
      </c>
      <c r="E1338" s="235" t="s">
        <v>28</v>
      </c>
      <c r="F1338" s="236" t="s">
        <v>211</v>
      </c>
      <c r="G1338" s="234"/>
      <c r="H1338" s="237">
        <v>11</v>
      </c>
      <c r="I1338" s="238"/>
      <c r="J1338" s="234"/>
      <c r="K1338" s="234"/>
      <c r="L1338" s="239"/>
      <c r="M1338" s="240"/>
      <c r="N1338" s="241"/>
      <c r="O1338" s="241"/>
      <c r="P1338" s="241"/>
      <c r="Q1338" s="241"/>
      <c r="R1338" s="241"/>
      <c r="S1338" s="241"/>
      <c r="T1338" s="242"/>
      <c r="U1338" s="13"/>
      <c r="V1338" s="13"/>
      <c r="W1338" s="13"/>
      <c r="X1338" s="13"/>
      <c r="Y1338" s="13"/>
      <c r="Z1338" s="13"/>
      <c r="AA1338" s="13"/>
      <c r="AB1338" s="13"/>
      <c r="AC1338" s="13"/>
      <c r="AD1338" s="13"/>
      <c r="AE1338" s="13"/>
      <c r="AT1338" s="243" t="s">
        <v>170</v>
      </c>
      <c r="AU1338" s="243" t="s">
        <v>83</v>
      </c>
      <c r="AV1338" s="13" t="s">
        <v>83</v>
      </c>
      <c r="AW1338" s="13" t="s">
        <v>35</v>
      </c>
      <c r="AX1338" s="13" t="s">
        <v>81</v>
      </c>
      <c r="AY1338" s="243" t="s">
        <v>156</v>
      </c>
    </row>
    <row r="1339" s="2" customFormat="1" ht="37.8" customHeight="1">
      <c r="A1339" s="40"/>
      <c r="B1339" s="41"/>
      <c r="C1339" s="215" t="s">
        <v>1912</v>
      </c>
      <c r="D1339" s="215" t="s">
        <v>158</v>
      </c>
      <c r="E1339" s="216" t="s">
        <v>1913</v>
      </c>
      <c r="F1339" s="217" t="s">
        <v>1914</v>
      </c>
      <c r="G1339" s="218" t="s">
        <v>257</v>
      </c>
      <c r="H1339" s="219">
        <v>4</v>
      </c>
      <c r="I1339" s="220"/>
      <c r="J1339" s="221">
        <f>ROUND(I1339*H1339,2)</f>
        <v>0</v>
      </c>
      <c r="K1339" s="217" t="s">
        <v>162</v>
      </c>
      <c r="L1339" s="46"/>
      <c r="M1339" s="222" t="s">
        <v>28</v>
      </c>
      <c r="N1339" s="223" t="s">
        <v>45</v>
      </c>
      <c r="O1339" s="86"/>
      <c r="P1339" s="224">
        <f>O1339*H1339</f>
        <v>0</v>
      </c>
      <c r="Q1339" s="224">
        <v>0.00025000000000000001</v>
      </c>
      <c r="R1339" s="224">
        <f>Q1339*H1339</f>
        <v>0.001</v>
      </c>
      <c r="S1339" s="224">
        <v>0</v>
      </c>
      <c r="T1339" s="225">
        <f>S1339*H1339</f>
        <v>0</v>
      </c>
      <c r="U1339" s="40"/>
      <c r="V1339" s="40"/>
      <c r="W1339" s="40"/>
      <c r="X1339" s="40"/>
      <c r="Y1339" s="40"/>
      <c r="Z1339" s="40"/>
      <c r="AA1339" s="40"/>
      <c r="AB1339" s="40"/>
      <c r="AC1339" s="40"/>
      <c r="AD1339" s="40"/>
      <c r="AE1339" s="40"/>
      <c r="AR1339" s="226" t="s">
        <v>1391</v>
      </c>
      <c r="AT1339" s="226" t="s">
        <v>158</v>
      </c>
      <c r="AU1339" s="226" t="s">
        <v>83</v>
      </c>
      <c r="AY1339" s="19" t="s">
        <v>156</v>
      </c>
      <c r="BE1339" s="227">
        <f>IF(N1339="základní",J1339,0)</f>
        <v>0</v>
      </c>
      <c r="BF1339" s="227">
        <f>IF(N1339="snížená",J1339,0)</f>
        <v>0</v>
      </c>
      <c r="BG1339" s="227">
        <f>IF(N1339="zákl. přenesená",J1339,0)</f>
        <v>0</v>
      </c>
      <c r="BH1339" s="227">
        <f>IF(N1339="sníž. přenesená",J1339,0)</f>
        <v>0</v>
      </c>
      <c r="BI1339" s="227">
        <f>IF(N1339="nulová",J1339,0)</f>
        <v>0</v>
      </c>
      <c r="BJ1339" s="19" t="s">
        <v>81</v>
      </c>
      <c r="BK1339" s="227">
        <f>ROUND(I1339*H1339,2)</f>
        <v>0</v>
      </c>
      <c r="BL1339" s="19" t="s">
        <v>1391</v>
      </c>
      <c r="BM1339" s="226" t="s">
        <v>1915</v>
      </c>
    </row>
    <row r="1340" s="2" customFormat="1">
      <c r="A1340" s="40"/>
      <c r="B1340" s="41"/>
      <c r="C1340" s="42"/>
      <c r="D1340" s="228" t="s">
        <v>165</v>
      </c>
      <c r="E1340" s="42"/>
      <c r="F1340" s="229" t="s">
        <v>1914</v>
      </c>
      <c r="G1340" s="42"/>
      <c r="H1340" s="42"/>
      <c r="I1340" s="230"/>
      <c r="J1340" s="42"/>
      <c r="K1340" s="42"/>
      <c r="L1340" s="46"/>
      <c r="M1340" s="231"/>
      <c r="N1340" s="232"/>
      <c r="O1340" s="86"/>
      <c r="P1340" s="86"/>
      <c r="Q1340" s="86"/>
      <c r="R1340" s="86"/>
      <c r="S1340" s="86"/>
      <c r="T1340" s="87"/>
      <c r="U1340" s="40"/>
      <c r="V1340" s="40"/>
      <c r="W1340" s="40"/>
      <c r="X1340" s="40"/>
      <c r="Y1340" s="40"/>
      <c r="Z1340" s="40"/>
      <c r="AA1340" s="40"/>
      <c r="AB1340" s="40"/>
      <c r="AC1340" s="40"/>
      <c r="AD1340" s="40"/>
      <c r="AE1340" s="40"/>
      <c r="AT1340" s="19" t="s">
        <v>165</v>
      </c>
      <c r="AU1340" s="19" t="s">
        <v>83</v>
      </c>
    </row>
    <row r="1341" s="2" customFormat="1" ht="37.8" customHeight="1">
      <c r="A1341" s="40"/>
      <c r="B1341" s="41"/>
      <c r="C1341" s="215" t="s">
        <v>1916</v>
      </c>
      <c r="D1341" s="215" t="s">
        <v>158</v>
      </c>
      <c r="E1341" s="216" t="s">
        <v>1917</v>
      </c>
      <c r="F1341" s="217" t="s">
        <v>1918</v>
      </c>
      <c r="G1341" s="218" t="s">
        <v>289</v>
      </c>
      <c r="H1341" s="219">
        <v>11.5</v>
      </c>
      <c r="I1341" s="220"/>
      <c r="J1341" s="221">
        <f>ROUND(I1341*H1341,2)</f>
        <v>0</v>
      </c>
      <c r="K1341" s="217" t="s">
        <v>338</v>
      </c>
      <c r="L1341" s="46"/>
      <c r="M1341" s="222" t="s">
        <v>28</v>
      </c>
      <c r="N1341" s="223" t="s">
        <v>45</v>
      </c>
      <c r="O1341" s="86"/>
      <c r="P1341" s="224">
        <f>O1341*H1341</f>
        <v>0</v>
      </c>
      <c r="Q1341" s="224">
        <v>0.0058999999999999999</v>
      </c>
      <c r="R1341" s="224">
        <f>Q1341*H1341</f>
        <v>0.067849999999999994</v>
      </c>
      <c r="S1341" s="224">
        <v>0</v>
      </c>
      <c r="T1341" s="225">
        <f>S1341*H1341</f>
        <v>0</v>
      </c>
      <c r="U1341" s="40"/>
      <c r="V1341" s="40"/>
      <c r="W1341" s="40"/>
      <c r="X1341" s="40"/>
      <c r="Y1341" s="40"/>
      <c r="Z1341" s="40"/>
      <c r="AA1341" s="40"/>
      <c r="AB1341" s="40"/>
      <c r="AC1341" s="40"/>
      <c r="AD1341" s="40"/>
      <c r="AE1341" s="40"/>
      <c r="AR1341" s="226" t="s">
        <v>1391</v>
      </c>
      <c r="AT1341" s="226" t="s">
        <v>158</v>
      </c>
      <c r="AU1341" s="226" t="s">
        <v>83</v>
      </c>
      <c r="AY1341" s="19" t="s">
        <v>156</v>
      </c>
      <c r="BE1341" s="227">
        <f>IF(N1341="základní",J1341,0)</f>
        <v>0</v>
      </c>
      <c r="BF1341" s="227">
        <f>IF(N1341="snížená",J1341,0)</f>
        <v>0</v>
      </c>
      <c r="BG1341" s="227">
        <f>IF(N1341="zákl. přenesená",J1341,0)</f>
        <v>0</v>
      </c>
      <c r="BH1341" s="227">
        <f>IF(N1341="sníž. přenesená",J1341,0)</f>
        <v>0</v>
      </c>
      <c r="BI1341" s="227">
        <f>IF(N1341="nulová",J1341,0)</f>
        <v>0</v>
      </c>
      <c r="BJ1341" s="19" t="s">
        <v>81</v>
      </c>
      <c r="BK1341" s="227">
        <f>ROUND(I1341*H1341,2)</f>
        <v>0</v>
      </c>
      <c r="BL1341" s="19" t="s">
        <v>1391</v>
      </c>
      <c r="BM1341" s="226" t="s">
        <v>1919</v>
      </c>
    </row>
    <row r="1342" s="2" customFormat="1">
      <c r="A1342" s="40"/>
      <c r="B1342" s="41"/>
      <c r="C1342" s="42"/>
      <c r="D1342" s="228" t="s">
        <v>165</v>
      </c>
      <c r="E1342" s="42"/>
      <c r="F1342" s="229" t="s">
        <v>1918</v>
      </c>
      <c r="G1342" s="42"/>
      <c r="H1342" s="42"/>
      <c r="I1342" s="230"/>
      <c r="J1342" s="42"/>
      <c r="K1342" s="42"/>
      <c r="L1342" s="46"/>
      <c r="M1342" s="231"/>
      <c r="N1342" s="232"/>
      <c r="O1342" s="86"/>
      <c r="P1342" s="86"/>
      <c r="Q1342" s="86"/>
      <c r="R1342" s="86"/>
      <c r="S1342" s="86"/>
      <c r="T1342" s="87"/>
      <c r="U1342" s="40"/>
      <c r="V1342" s="40"/>
      <c r="W1342" s="40"/>
      <c r="X1342" s="40"/>
      <c r="Y1342" s="40"/>
      <c r="Z1342" s="40"/>
      <c r="AA1342" s="40"/>
      <c r="AB1342" s="40"/>
      <c r="AC1342" s="40"/>
      <c r="AD1342" s="40"/>
      <c r="AE1342" s="40"/>
      <c r="AT1342" s="19" t="s">
        <v>165</v>
      </c>
      <c r="AU1342" s="19" t="s">
        <v>83</v>
      </c>
    </row>
    <row r="1343" s="13" customFormat="1">
      <c r="A1343" s="13"/>
      <c r="B1343" s="233"/>
      <c r="C1343" s="234"/>
      <c r="D1343" s="228" t="s">
        <v>170</v>
      </c>
      <c r="E1343" s="235" t="s">
        <v>28</v>
      </c>
      <c r="F1343" s="236" t="s">
        <v>1920</v>
      </c>
      <c r="G1343" s="234"/>
      <c r="H1343" s="237">
        <v>11.5</v>
      </c>
      <c r="I1343" s="238"/>
      <c r="J1343" s="234"/>
      <c r="K1343" s="234"/>
      <c r="L1343" s="239"/>
      <c r="M1343" s="240"/>
      <c r="N1343" s="241"/>
      <c r="O1343" s="241"/>
      <c r="P1343" s="241"/>
      <c r="Q1343" s="241"/>
      <c r="R1343" s="241"/>
      <c r="S1343" s="241"/>
      <c r="T1343" s="242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43" t="s">
        <v>170</v>
      </c>
      <c r="AU1343" s="243" t="s">
        <v>83</v>
      </c>
      <c r="AV1343" s="13" t="s">
        <v>83</v>
      </c>
      <c r="AW1343" s="13" t="s">
        <v>35</v>
      </c>
      <c r="AX1343" s="13" t="s">
        <v>81</v>
      </c>
      <c r="AY1343" s="243" t="s">
        <v>156</v>
      </c>
    </row>
    <row r="1344" s="2" customFormat="1" ht="37.8" customHeight="1">
      <c r="A1344" s="40"/>
      <c r="B1344" s="41"/>
      <c r="C1344" s="215" t="s">
        <v>1921</v>
      </c>
      <c r="D1344" s="215" t="s">
        <v>158</v>
      </c>
      <c r="E1344" s="216" t="s">
        <v>1922</v>
      </c>
      <c r="F1344" s="217" t="s">
        <v>1923</v>
      </c>
      <c r="G1344" s="218" t="s">
        <v>289</v>
      </c>
      <c r="H1344" s="219">
        <v>28.905000000000001</v>
      </c>
      <c r="I1344" s="220"/>
      <c r="J1344" s="221">
        <f>ROUND(I1344*H1344,2)</f>
        <v>0</v>
      </c>
      <c r="K1344" s="217" t="s">
        <v>162</v>
      </c>
      <c r="L1344" s="46"/>
      <c r="M1344" s="222" t="s">
        <v>28</v>
      </c>
      <c r="N1344" s="223" t="s">
        <v>45</v>
      </c>
      <c r="O1344" s="86"/>
      <c r="P1344" s="224">
        <f>O1344*H1344</f>
        <v>0</v>
      </c>
      <c r="Q1344" s="224">
        <v>0.0021700000000000001</v>
      </c>
      <c r="R1344" s="224">
        <f>Q1344*H1344</f>
        <v>0.062723849999999998</v>
      </c>
      <c r="S1344" s="224">
        <v>0</v>
      </c>
      <c r="T1344" s="225">
        <f>S1344*H1344</f>
        <v>0</v>
      </c>
      <c r="U1344" s="40"/>
      <c r="V1344" s="40"/>
      <c r="W1344" s="40"/>
      <c r="X1344" s="40"/>
      <c r="Y1344" s="40"/>
      <c r="Z1344" s="40"/>
      <c r="AA1344" s="40"/>
      <c r="AB1344" s="40"/>
      <c r="AC1344" s="40"/>
      <c r="AD1344" s="40"/>
      <c r="AE1344" s="40"/>
      <c r="AR1344" s="226" t="s">
        <v>1391</v>
      </c>
      <c r="AT1344" s="226" t="s">
        <v>158</v>
      </c>
      <c r="AU1344" s="226" t="s">
        <v>83</v>
      </c>
      <c r="AY1344" s="19" t="s">
        <v>156</v>
      </c>
      <c r="BE1344" s="227">
        <f>IF(N1344="základní",J1344,0)</f>
        <v>0</v>
      </c>
      <c r="BF1344" s="227">
        <f>IF(N1344="snížená",J1344,0)</f>
        <v>0</v>
      </c>
      <c r="BG1344" s="227">
        <f>IF(N1344="zákl. přenesená",J1344,0)</f>
        <v>0</v>
      </c>
      <c r="BH1344" s="227">
        <f>IF(N1344="sníž. přenesená",J1344,0)</f>
        <v>0</v>
      </c>
      <c r="BI1344" s="227">
        <f>IF(N1344="nulová",J1344,0)</f>
        <v>0</v>
      </c>
      <c r="BJ1344" s="19" t="s">
        <v>81</v>
      </c>
      <c r="BK1344" s="227">
        <f>ROUND(I1344*H1344,2)</f>
        <v>0</v>
      </c>
      <c r="BL1344" s="19" t="s">
        <v>1391</v>
      </c>
      <c r="BM1344" s="226" t="s">
        <v>1924</v>
      </c>
    </row>
    <row r="1345" s="2" customFormat="1">
      <c r="A1345" s="40"/>
      <c r="B1345" s="41"/>
      <c r="C1345" s="42"/>
      <c r="D1345" s="228" t="s">
        <v>165</v>
      </c>
      <c r="E1345" s="42"/>
      <c r="F1345" s="229" t="s">
        <v>1923</v>
      </c>
      <c r="G1345" s="42"/>
      <c r="H1345" s="42"/>
      <c r="I1345" s="230"/>
      <c r="J1345" s="42"/>
      <c r="K1345" s="42"/>
      <c r="L1345" s="46"/>
      <c r="M1345" s="231"/>
      <c r="N1345" s="232"/>
      <c r="O1345" s="86"/>
      <c r="P1345" s="86"/>
      <c r="Q1345" s="86"/>
      <c r="R1345" s="86"/>
      <c r="S1345" s="86"/>
      <c r="T1345" s="87"/>
      <c r="U1345" s="40"/>
      <c r="V1345" s="40"/>
      <c r="W1345" s="40"/>
      <c r="X1345" s="40"/>
      <c r="Y1345" s="40"/>
      <c r="Z1345" s="40"/>
      <c r="AA1345" s="40"/>
      <c r="AB1345" s="40"/>
      <c r="AC1345" s="40"/>
      <c r="AD1345" s="40"/>
      <c r="AE1345" s="40"/>
      <c r="AT1345" s="19" t="s">
        <v>165</v>
      </c>
      <c r="AU1345" s="19" t="s">
        <v>83</v>
      </c>
    </row>
    <row r="1346" s="13" customFormat="1">
      <c r="A1346" s="13"/>
      <c r="B1346" s="233"/>
      <c r="C1346" s="234"/>
      <c r="D1346" s="228" t="s">
        <v>170</v>
      </c>
      <c r="E1346" s="235" t="s">
        <v>28</v>
      </c>
      <c r="F1346" s="236" t="s">
        <v>1925</v>
      </c>
      <c r="G1346" s="234"/>
      <c r="H1346" s="237">
        <v>8.9800000000000004</v>
      </c>
      <c r="I1346" s="238"/>
      <c r="J1346" s="234"/>
      <c r="K1346" s="234"/>
      <c r="L1346" s="239"/>
      <c r="M1346" s="240"/>
      <c r="N1346" s="241"/>
      <c r="O1346" s="241"/>
      <c r="P1346" s="241"/>
      <c r="Q1346" s="241"/>
      <c r="R1346" s="241"/>
      <c r="S1346" s="241"/>
      <c r="T1346" s="242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43" t="s">
        <v>170</v>
      </c>
      <c r="AU1346" s="243" t="s">
        <v>83</v>
      </c>
      <c r="AV1346" s="13" t="s">
        <v>83</v>
      </c>
      <c r="AW1346" s="13" t="s">
        <v>35</v>
      </c>
      <c r="AX1346" s="13" t="s">
        <v>74</v>
      </c>
      <c r="AY1346" s="243" t="s">
        <v>156</v>
      </c>
    </row>
    <row r="1347" s="13" customFormat="1">
      <c r="A1347" s="13"/>
      <c r="B1347" s="233"/>
      <c r="C1347" s="234"/>
      <c r="D1347" s="228" t="s">
        <v>170</v>
      </c>
      <c r="E1347" s="235" t="s">
        <v>28</v>
      </c>
      <c r="F1347" s="236" t="s">
        <v>1926</v>
      </c>
      <c r="G1347" s="234"/>
      <c r="H1347" s="237">
        <v>9.6400000000000006</v>
      </c>
      <c r="I1347" s="238"/>
      <c r="J1347" s="234"/>
      <c r="K1347" s="234"/>
      <c r="L1347" s="239"/>
      <c r="M1347" s="240"/>
      <c r="N1347" s="241"/>
      <c r="O1347" s="241"/>
      <c r="P1347" s="241"/>
      <c r="Q1347" s="241"/>
      <c r="R1347" s="241"/>
      <c r="S1347" s="241"/>
      <c r="T1347" s="242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43" t="s">
        <v>170</v>
      </c>
      <c r="AU1347" s="243" t="s">
        <v>83</v>
      </c>
      <c r="AV1347" s="13" t="s">
        <v>83</v>
      </c>
      <c r="AW1347" s="13" t="s">
        <v>35</v>
      </c>
      <c r="AX1347" s="13" t="s">
        <v>74</v>
      </c>
      <c r="AY1347" s="243" t="s">
        <v>156</v>
      </c>
    </row>
    <row r="1348" s="13" customFormat="1">
      <c r="A1348" s="13"/>
      <c r="B1348" s="233"/>
      <c r="C1348" s="234"/>
      <c r="D1348" s="228" t="s">
        <v>170</v>
      </c>
      <c r="E1348" s="235" t="s">
        <v>28</v>
      </c>
      <c r="F1348" s="236" t="s">
        <v>1927</v>
      </c>
      <c r="G1348" s="234"/>
      <c r="H1348" s="237">
        <v>10.285</v>
      </c>
      <c r="I1348" s="238"/>
      <c r="J1348" s="234"/>
      <c r="K1348" s="234"/>
      <c r="L1348" s="239"/>
      <c r="M1348" s="240"/>
      <c r="N1348" s="241"/>
      <c r="O1348" s="241"/>
      <c r="P1348" s="241"/>
      <c r="Q1348" s="241"/>
      <c r="R1348" s="241"/>
      <c r="S1348" s="241"/>
      <c r="T1348" s="242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43" t="s">
        <v>170</v>
      </c>
      <c r="AU1348" s="243" t="s">
        <v>83</v>
      </c>
      <c r="AV1348" s="13" t="s">
        <v>83</v>
      </c>
      <c r="AW1348" s="13" t="s">
        <v>35</v>
      </c>
      <c r="AX1348" s="13" t="s">
        <v>74</v>
      </c>
      <c r="AY1348" s="243" t="s">
        <v>156</v>
      </c>
    </row>
    <row r="1349" s="14" customFormat="1">
      <c r="A1349" s="14"/>
      <c r="B1349" s="244"/>
      <c r="C1349" s="245"/>
      <c r="D1349" s="228" t="s">
        <v>170</v>
      </c>
      <c r="E1349" s="246" t="s">
        <v>28</v>
      </c>
      <c r="F1349" s="247" t="s">
        <v>186</v>
      </c>
      <c r="G1349" s="245"/>
      <c r="H1349" s="248">
        <v>28.905000000000001</v>
      </c>
      <c r="I1349" s="249"/>
      <c r="J1349" s="245"/>
      <c r="K1349" s="245"/>
      <c r="L1349" s="250"/>
      <c r="M1349" s="251"/>
      <c r="N1349" s="252"/>
      <c r="O1349" s="252"/>
      <c r="P1349" s="252"/>
      <c r="Q1349" s="252"/>
      <c r="R1349" s="252"/>
      <c r="S1349" s="252"/>
      <c r="T1349" s="253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4" t="s">
        <v>170</v>
      </c>
      <c r="AU1349" s="254" t="s">
        <v>83</v>
      </c>
      <c r="AV1349" s="14" t="s">
        <v>163</v>
      </c>
      <c r="AW1349" s="14" t="s">
        <v>35</v>
      </c>
      <c r="AX1349" s="14" t="s">
        <v>81</v>
      </c>
      <c r="AY1349" s="254" t="s">
        <v>156</v>
      </c>
    </row>
    <row r="1350" s="2" customFormat="1" ht="37.8" customHeight="1">
      <c r="A1350" s="40"/>
      <c r="B1350" s="41"/>
      <c r="C1350" s="215" t="s">
        <v>1928</v>
      </c>
      <c r="D1350" s="215" t="s">
        <v>158</v>
      </c>
      <c r="E1350" s="216" t="s">
        <v>1929</v>
      </c>
      <c r="F1350" s="217" t="s">
        <v>1930</v>
      </c>
      <c r="G1350" s="218" t="s">
        <v>289</v>
      </c>
      <c r="H1350" s="219">
        <v>45.460000000000001</v>
      </c>
      <c r="I1350" s="220"/>
      <c r="J1350" s="221">
        <f>ROUND(I1350*H1350,2)</f>
        <v>0</v>
      </c>
      <c r="K1350" s="217" t="s">
        <v>162</v>
      </c>
      <c r="L1350" s="46"/>
      <c r="M1350" s="222" t="s">
        <v>28</v>
      </c>
      <c r="N1350" s="223" t="s">
        <v>45</v>
      </c>
      <c r="O1350" s="86"/>
      <c r="P1350" s="224">
        <f>O1350*H1350</f>
        <v>0</v>
      </c>
      <c r="Q1350" s="224">
        <v>0.0020999999999999999</v>
      </c>
      <c r="R1350" s="224">
        <f>Q1350*H1350</f>
        <v>0.095465999999999995</v>
      </c>
      <c r="S1350" s="224">
        <v>0</v>
      </c>
      <c r="T1350" s="225">
        <f>S1350*H1350</f>
        <v>0</v>
      </c>
      <c r="U1350" s="40"/>
      <c r="V1350" s="40"/>
      <c r="W1350" s="40"/>
      <c r="X1350" s="40"/>
      <c r="Y1350" s="40"/>
      <c r="Z1350" s="40"/>
      <c r="AA1350" s="40"/>
      <c r="AB1350" s="40"/>
      <c r="AC1350" s="40"/>
      <c r="AD1350" s="40"/>
      <c r="AE1350" s="40"/>
      <c r="AR1350" s="226" t="s">
        <v>1391</v>
      </c>
      <c r="AT1350" s="226" t="s">
        <v>158</v>
      </c>
      <c r="AU1350" s="226" t="s">
        <v>83</v>
      </c>
      <c r="AY1350" s="19" t="s">
        <v>156</v>
      </c>
      <c r="BE1350" s="227">
        <f>IF(N1350="základní",J1350,0)</f>
        <v>0</v>
      </c>
      <c r="BF1350" s="227">
        <f>IF(N1350="snížená",J1350,0)</f>
        <v>0</v>
      </c>
      <c r="BG1350" s="227">
        <f>IF(N1350="zákl. přenesená",J1350,0)</f>
        <v>0</v>
      </c>
      <c r="BH1350" s="227">
        <f>IF(N1350="sníž. přenesená",J1350,0)</f>
        <v>0</v>
      </c>
      <c r="BI1350" s="227">
        <f>IF(N1350="nulová",J1350,0)</f>
        <v>0</v>
      </c>
      <c r="BJ1350" s="19" t="s">
        <v>81</v>
      </c>
      <c r="BK1350" s="227">
        <f>ROUND(I1350*H1350,2)</f>
        <v>0</v>
      </c>
      <c r="BL1350" s="19" t="s">
        <v>1391</v>
      </c>
      <c r="BM1350" s="226" t="s">
        <v>1931</v>
      </c>
    </row>
    <row r="1351" s="2" customFormat="1">
      <c r="A1351" s="40"/>
      <c r="B1351" s="41"/>
      <c r="C1351" s="42"/>
      <c r="D1351" s="228" t="s">
        <v>165</v>
      </c>
      <c r="E1351" s="42"/>
      <c r="F1351" s="229" t="s">
        <v>1930</v>
      </c>
      <c r="G1351" s="42"/>
      <c r="H1351" s="42"/>
      <c r="I1351" s="230"/>
      <c r="J1351" s="42"/>
      <c r="K1351" s="42"/>
      <c r="L1351" s="46"/>
      <c r="M1351" s="231"/>
      <c r="N1351" s="232"/>
      <c r="O1351" s="86"/>
      <c r="P1351" s="86"/>
      <c r="Q1351" s="86"/>
      <c r="R1351" s="86"/>
      <c r="S1351" s="86"/>
      <c r="T1351" s="87"/>
      <c r="U1351" s="40"/>
      <c r="V1351" s="40"/>
      <c r="W1351" s="40"/>
      <c r="X1351" s="40"/>
      <c r="Y1351" s="40"/>
      <c r="Z1351" s="40"/>
      <c r="AA1351" s="40"/>
      <c r="AB1351" s="40"/>
      <c r="AC1351" s="40"/>
      <c r="AD1351" s="40"/>
      <c r="AE1351" s="40"/>
      <c r="AT1351" s="19" t="s">
        <v>165</v>
      </c>
      <c r="AU1351" s="19" t="s">
        <v>83</v>
      </c>
    </row>
    <row r="1352" s="13" customFormat="1">
      <c r="A1352" s="13"/>
      <c r="B1352" s="233"/>
      <c r="C1352" s="234"/>
      <c r="D1352" s="228" t="s">
        <v>170</v>
      </c>
      <c r="E1352" s="235" t="s">
        <v>28</v>
      </c>
      <c r="F1352" s="236" t="s">
        <v>1932</v>
      </c>
      <c r="G1352" s="234"/>
      <c r="H1352" s="237">
        <v>40.600000000000001</v>
      </c>
      <c r="I1352" s="238"/>
      <c r="J1352" s="234"/>
      <c r="K1352" s="234"/>
      <c r="L1352" s="239"/>
      <c r="M1352" s="240"/>
      <c r="N1352" s="241"/>
      <c r="O1352" s="241"/>
      <c r="P1352" s="241"/>
      <c r="Q1352" s="241"/>
      <c r="R1352" s="241"/>
      <c r="S1352" s="241"/>
      <c r="T1352" s="242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43" t="s">
        <v>170</v>
      </c>
      <c r="AU1352" s="243" t="s">
        <v>83</v>
      </c>
      <c r="AV1352" s="13" t="s">
        <v>83</v>
      </c>
      <c r="AW1352" s="13" t="s">
        <v>35</v>
      </c>
      <c r="AX1352" s="13" t="s">
        <v>74</v>
      </c>
      <c r="AY1352" s="243" t="s">
        <v>156</v>
      </c>
    </row>
    <row r="1353" s="13" customFormat="1">
      <c r="A1353" s="13"/>
      <c r="B1353" s="233"/>
      <c r="C1353" s="234"/>
      <c r="D1353" s="228" t="s">
        <v>170</v>
      </c>
      <c r="E1353" s="235" t="s">
        <v>28</v>
      </c>
      <c r="F1353" s="236" t="s">
        <v>1933</v>
      </c>
      <c r="G1353" s="234"/>
      <c r="H1353" s="237">
        <v>4.8600000000000003</v>
      </c>
      <c r="I1353" s="238"/>
      <c r="J1353" s="234"/>
      <c r="K1353" s="234"/>
      <c r="L1353" s="239"/>
      <c r="M1353" s="240"/>
      <c r="N1353" s="241"/>
      <c r="O1353" s="241"/>
      <c r="P1353" s="241"/>
      <c r="Q1353" s="241"/>
      <c r="R1353" s="241"/>
      <c r="S1353" s="241"/>
      <c r="T1353" s="242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43" t="s">
        <v>170</v>
      </c>
      <c r="AU1353" s="243" t="s">
        <v>83</v>
      </c>
      <c r="AV1353" s="13" t="s">
        <v>83</v>
      </c>
      <c r="AW1353" s="13" t="s">
        <v>35</v>
      </c>
      <c r="AX1353" s="13" t="s">
        <v>74</v>
      </c>
      <c r="AY1353" s="243" t="s">
        <v>156</v>
      </c>
    </row>
    <row r="1354" s="14" customFormat="1">
      <c r="A1354" s="14"/>
      <c r="B1354" s="244"/>
      <c r="C1354" s="245"/>
      <c r="D1354" s="228" t="s">
        <v>170</v>
      </c>
      <c r="E1354" s="246" t="s">
        <v>28</v>
      </c>
      <c r="F1354" s="247" t="s">
        <v>186</v>
      </c>
      <c r="G1354" s="245"/>
      <c r="H1354" s="248">
        <v>45.460000000000001</v>
      </c>
      <c r="I1354" s="249"/>
      <c r="J1354" s="245"/>
      <c r="K1354" s="245"/>
      <c r="L1354" s="250"/>
      <c r="M1354" s="251"/>
      <c r="N1354" s="252"/>
      <c r="O1354" s="252"/>
      <c r="P1354" s="252"/>
      <c r="Q1354" s="252"/>
      <c r="R1354" s="252"/>
      <c r="S1354" s="252"/>
      <c r="T1354" s="253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4" t="s">
        <v>170</v>
      </c>
      <c r="AU1354" s="254" t="s">
        <v>83</v>
      </c>
      <c r="AV1354" s="14" t="s">
        <v>163</v>
      </c>
      <c r="AW1354" s="14" t="s">
        <v>35</v>
      </c>
      <c r="AX1354" s="14" t="s">
        <v>81</v>
      </c>
      <c r="AY1354" s="254" t="s">
        <v>156</v>
      </c>
    </row>
    <row r="1355" s="2" customFormat="1" ht="37.8" customHeight="1">
      <c r="A1355" s="40"/>
      <c r="B1355" s="41"/>
      <c r="C1355" s="215" t="s">
        <v>1934</v>
      </c>
      <c r="D1355" s="215" t="s">
        <v>158</v>
      </c>
      <c r="E1355" s="216" t="s">
        <v>1935</v>
      </c>
      <c r="F1355" s="217" t="s">
        <v>1936</v>
      </c>
      <c r="G1355" s="218" t="s">
        <v>257</v>
      </c>
      <c r="H1355" s="219">
        <v>1</v>
      </c>
      <c r="I1355" s="220"/>
      <c r="J1355" s="221">
        <f>ROUND(I1355*H1355,2)</f>
        <v>0</v>
      </c>
      <c r="K1355" s="217" t="s">
        <v>162</v>
      </c>
      <c r="L1355" s="46"/>
      <c r="M1355" s="222" t="s">
        <v>28</v>
      </c>
      <c r="N1355" s="223" t="s">
        <v>45</v>
      </c>
      <c r="O1355" s="86"/>
      <c r="P1355" s="224">
        <f>O1355*H1355</f>
        <v>0</v>
      </c>
      <c r="Q1355" s="224">
        <v>0.0015</v>
      </c>
      <c r="R1355" s="224">
        <f>Q1355*H1355</f>
        <v>0.0015</v>
      </c>
      <c r="S1355" s="224">
        <v>0</v>
      </c>
      <c r="T1355" s="225">
        <f>S1355*H1355</f>
        <v>0</v>
      </c>
      <c r="U1355" s="40"/>
      <c r="V1355" s="40"/>
      <c r="W1355" s="40"/>
      <c r="X1355" s="40"/>
      <c r="Y1355" s="40"/>
      <c r="Z1355" s="40"/>
      <c r="AA1355" s="40"/>
      <c r="AB1355" s="40"/>
      <c r="AC1355" s="40"/>
      <c r="AD1355" s="40"/>
      <c r="AE1355" s="40"/>
      <c r="AR1355" s="226" t="s">
        <v>1391</v>
      </c>
      <c r="AT1355" s="226" t="s">
        <v>158</v>
      </c>
      <c r="AU1355" s="226" t="s">
        <v>83</v>
      </c>
      <c r="AY1355" s="19" t="s">
        <v>156</v>
      </c>
      <c r="BE1355" s="227">
        <f>IF(N1355="základní",J1355,0)</f>
        <v>0</v>
      </c>
      <c r="BF1355" s="227">
        <f>IF(N1355="snížená",J1355,0)</f>
        <v>0</v>
      </c>
      <c r="BG1355" s="227">
        <f>IF(N1355="zákl. přenesená",J1355,0)</f>
        <v>0</v>
      </c>
      <c r="BH1355" s="227">
        <f>IF(N1355="sníž. přenesená",J1355,0)</f>
        <v>0</v>
      </c>
      <c r="BI1355" s="227">
        <f>IF(N1355="nulová",J1355,0)</f>
        <v>0</v>
      </c>
      <c r="BJ1355" s="19" t="s">
        <v>81</v>
      </c>
      <c r="BK1355" s="227">
        <f>ROUND(I1355*H1355,2)</f>
        <v>0</v>
      </c>
      <c r="BL1355" s="19" t="s">
        <v>1391</v>
      </c>
      <c r="BM1355" s="226" t="s">
        <v>1937</v>
      </c>
    </row>
    <row r="1356" s="2" customFormat="1">
      <c r="A1356" s="40"/>
      <c r="B1356" s="41"/>
      <c r="C1356" s="42"/>
      <c r="D1356" s="228" t="s">
        <v>165</v>
      </c>
      <c r="E1356" s="42"/>
      <c r="F1356" s="229" t="s">
        <v>1936</v>
      </c>
      <c r="G1356" s="42"/>
      <c r="H1356" s="42"/>
      <c r="I1356" s="230"/>
      <c r="J1356" s="42"/>
      <c r="K1356" s="42"/>
      <c r="L1356" s="46"/>
      <c r="M1356" s="231"/>
      <c r="N1356" s="232"/>
      <c r="O1356" s="86"/>
      <c r="P1356" s="86"/>
      <c r="Q1356" s="86"/>
      <c r="R1356" s="86"/>
      <c r="S1356" s="86"/>
      <c r="T1356" s="87"/>
      <c r="U1356" s="40"/>
      <c r="V1356" s="40"/>
      <c r="W1356" s="40"/>
      <c r="X1356" s="40"/>
      <c r="Y1356" s="40"/>
      <c r="Z1356" s="40"/>
      <c r="AA1356" s="40"/>
      <c r="AB1356" s="40"/>
      <c r="AC1356" s="40"/>
      <c r="AD1356" s="40"/>
      <c r="AE1356" s="40"/>
      <c r="AT1356" s="19" t="s">
        <v>165</v>
      </c>
      <c r="AU1356" s="19" t="s">
        <v>83</v>
      </c>
    </row>
    <row r="1357" s="2" customFormat="1" ht="24.15" customHeight="1">
      <c r="A1357" s="40"/>
      <c r="B1357" s="41"/>
      <c r="C1357" s="215" t="s">
        <v>1938</v>
      </c>
      <c r="D1357" s="215" t="s">
        <v>158</v>
      </c>
      <c r="E1357" s="216" t="s">
        <v>1939</v>
      </c>
      <c r="F1357" s="217" t="s">
        <v>1940</v>
      </c>
      <c r="G1357" s="218" t="s">
        <v>289</v>
      </c>
      <c r="H1357" s="219">
        <v>118.5</v>
      </c>
      <c r="I1357" s="220"/>
      <c r="J1357" s="221">
        <f>ROUND(I1357*H1357,2)</f>
        <v>0</v>
      </c>
      <c r="K1357" s="217" t="s">
        <v>338</v>
      </c>
      <c r="L1357" s="46"/>
      <c r="M1357" s="222" t="s">
        <v>28</v>
      </c>
      <c r="N1357" s="223" t="s">
        <v>45</v>
      </c>
      <c r="O1357" s="86"/>
      <c r="P1357" s="224">
        <f>O1357*H1357</f>
        <v>0</v>
      </c>
      <c r="Q1357" s="224">
        <v>0.0016199999999999999</v>
      </c>
      <c r="R1357" s="224">
        <f>Q1357*H1357</f>
        <v>0.19197</v>
      </c>
      <c r="S1357" s="224">
        <v>0</v>
      </c>
      <c r="T1357" s="225">
        <f>S1357*H1357</f>
        <v>0</v>
      </c>
      <c r="U1357" s="40"/>
      <c r="V1357" s="40"/>
      <c r="W1357" s="40"/>
      <c r="X1357" s="40"/>
      <c r="Y1357" s="40"/>
      <c r="Z1357" s="40"/>
      <c r="AA1357" s="40"/>
      <c r="AB1357" s="40"/>
      <c r="AC1357" s="40"/>
      <c r="AD1357" s="40"/>
      <c r="AE1357" s="40"/>
      <c r="AR1357" s="226" t="s">
        <v>1391</v>
      </c>
      <c r="AT1357" s="226" t="s">
        <v>158</v>
      </c>
      <c r="AU1357" s="226" t="s">
        <v>83</v>
      </c>
      <c r="AY1357" s="19" t="s">
        <v>156</v>
      </c>
      <c r="BE1357" s="227">
        <f>IF(N1357="základní",J1357,0)</f>
        <v>0</v>
      </c>
      <c r="BF1357" s="227">
        <f>IF(N1357="snížená",J1357,0)</f>
        <v>0</v>
      </c>
      <c r="BG1357" s="227">
        <f>IF(N1357="zákl. přenesená",J1357,0)</f>
        <v>0</v>
      </c>
      <c r="BH1357" s="227">
        <f>IF(N1357="sníž. přenesená",J1357,0)</f>
        <v>0</v>
      </c>
      <c r="BI1357" s="227">
        <f>IF(N1357="nulová",J1357,0)</f>
        <v>0</v>
      </c>
      <c r="BJ1357" s="19" t="s">
        <v>81</v>
      </c>
      <c r="BK1357" s="227">
        <f>ROUND(I1357*H1357,2)</f>
        <v>0</v>
      </c>
      <c r="BL1357" s="19" t="s">
        <v>1391</v>
      </c>
      <c r="BM1357" s="226" t="s">
        <v>1941</v>
      </c>
    </row>
    <row r="1358" s="2" customFormat="1">
      <c r="A1358" s="40"/>
      <c r="B1358" s="41"/>
      <c r="C1358" s="42"/>
      <c r="D1358" s="228" t="s">
        <v>165</v>
      </c>
      <c r="E1358" s="42"/>
      <c r="F1358" s="229" t="s">
        <v>1940</v>
      </c>
      <c r="G1358" s="42"/>
      <c r="H1358" s="42"/>
      <c r="I1358" s="230"/>
      <c r="J1358" s="42"/>
      <c r="K1358" s="42"/>
      <c r="L1358" s="46"/>
      <c r="M1358" s="231"/>
      <c r="N1358" s="232"/>
      <c r="O1358" s="86"/>
      <c r="P1358" s="86"/>
      <c r="Q1358" s="86"/>
      <c r="R1358" s="86"/>
      <c r="S1358" s="86"/>
      <c r="T1358" s="87"/>
      <c r="U1358" s="40"/>
      <c r="V1358" s="40"/>
      <c r="W1358" s="40"/>
      <c r="X1358" s="40"/>
      <c r="Y1358" s="40"/>
      <c r="Z1358" s="40"/>
      <c r="AA1358" s="40"/>
      <c r="AB1358" s="40"/>
      <c r="AC1358" s="40"/>
      <c r="AD1358" s="40"/>
      <c r="AE1358" s="40"/>
      <c r="AT1358" s="19" t="s">
        <v>165</v>
      </c>
      <c r="AU1358" s="19" t="s">
        <v>83</v>
      </c>
    </row>
    <row r="1359" s="13" customFormat="1">
      <c r="A1359" s="13"/>
      <c r="B1359" s="233"/>
      <c r="C1359" s="234"/>
      <c r="D1359" s="228" t="s">
        <v>170</v>
      </c>
      <c r="E1359" s="235" t="s">
        <v>28</v>
      </c>
      <c r="F1359" s="236" t="s">
        <v>1942</v>
      </c>
      <c r="G1359" s="234"/>
      <c r="H1359" s="237">
        <v>118.5</v>
      </c>
      <c r="I1359" s="238"/>
      <c r="J1359" s="234"/>
      <c r="K1359" s="234"/>
      <c r="L1359" s="239"/>
      <c r="M1359" s="240"/>
      <c r="N1359" s="241"/>
      <c r="O1359" s="241"/>
      <c r="P1359" s="241"/>
      <c r="Q1359" s="241"/>
      <c r="R1359" s="241"/>
      <c r="S1359" s="241"/>
      <c r="T1359" s="242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43" t="s">
        <v>170</v>
      </c>
      <c r="AU1359" s="243" t="s">
        <v>83</v>
      </c>
      <c r="AV1359" s="13" t="s">
        <v>83</v>
      </c>
      <c r="AW1359" s="13" t="s">
        <v>35</v>
      </c>
      <c r="AX1359" s="13" t="s">
        <v>81</v>
      </c>
      <c r="AY1359" s="243" t="s">
        <v>156</v>
      </c>
    </row>
    <row r="1360" s="2" customFormat="1" ht="14.4" customHeight="1">
      <c r="A1360" s="40"/>
      <c r="B1360" s="41"/>
      <c r="C1360" s="215" t="s">
        <v>1943</v>
      </c>
      <c r="D1360" s="215" t="s">
        <v>158</v>
      </c>
      <c r="E1360" s="216" t="s">
        <v>1944</v>
      </c>
      <c r="F1360" s="217" t="s">
        <v>1945</v>
      </c>
      <c r="G1360" s="218" t="s">
        <v>289</v>
      </c>
      <c r="H1360" s="219">
        <v>500</v>
      </c>
      <c r="I1360" s="220"/>
      <c r="J1360" s="221">
        <f>ROUND(I1360*H1360,2)</f>
        <v>0</v>
      </c>
      <c r="K1360" s="217" t="s">
        <v>338</v>
      </c>
      <c r="L1360" s="46"/>
      <c r="M1360" s="222" t="s">
        <v>28</v>
      </c>
      <c r="N1360" s="223" t="s">
        <v>45</v>
      </c>
      <c r="O1360" s="86"/>
      <c r="P1360" s="224">
        <f>O1360*H1360</f>
        <v>0</v>
      </c>
      <c r="Q1360" s="224">
        <v>0</v>
      </c>
      <c r="R1360" s="224">
        <f>Q1360*H1360</f>
        <v>0</v>
      </c>
      <c r="S1360" s="224">
        <v>0.00191</v>
      </c>
      <c r="T1360" s="225">
        <f>S1360*H1360</f>
        <v>0.95499999999999996</v>
      </c>
      <c r="U1360" s="40"/>
      <c r="V1360" s="40"/>
      <c r="W1360" s="40"/>
      <c r="X1360" s="40"/>
      <c r="Y1360" s="40"/>
      <c r="Z1360" s="40"/>
      <c r="AA1360" s="40"/>
      <c r="AB1360" s="40"/>
      <c r="AC1360" s="40"/>
      <c r="AD1360" s="40"/>
      <c r="AE1360" s="40"/>
      <c r="AR1360" s="226" t="s">
        <v>1391</v>
      </c>
      <c r="AT1360" s="226" t="s">
        <v>158</v>
      </c>
      <c r="AU1360" s="226" t="s">
        <v>83</v>
      </c>
      <c r="AY1360" s="19" t="s">
        <v>156</v>
      </c>
      <c r="BE1360" s="227">
        <f>IF(N1360="základní",J1360,0)</f>
        <v>0</v>
      </c>
      <c r="BF1360" s="227">
        <f>IF(N1360="snížená",J1360,0)</f>
        <v>0</v>
      </c>
      <c r="BG1360" s="227">
        <f>IF(N1360="zákl. přenesená",J1360,0)</f>
        <v>0</v>
      </c>
      <c r="BH1360" s="227">
        <f>IF(N1360="sníž. přenesená",J1360,0)</f>
        <v>0</v>
      </c>
      <c r="BI1360" s="227">
        <f>IF(N1360="nulová",J1360,0)</f>
        <v>0</v>
      </c>
      <c r="BJ1360" s="19" t="s">
        <v>81</v>
      </c>
      <c r="BK1360" s="227">
        <f>ROUND(I1360*H1360,2)</f>
        <v>0</v>
      </c>
      <c r="BL1360" s="19" t="s">
        <v>1391</v>
      </c>
      <c r="BM1360" s="226" t="s">
        <v>1946</v>
      </c>
    </row>
    <row r="1361" s="2" customFormat="1">
      <c r="A1361" s="40"/>
      <c r="B1361" s="41"/>
      <c r="C1361" s="42"/>
      <c r="D1361" s="228" t="s">
        <v>165</v>
      </c>
      <c r="E1361" s="42"/>
      <c r="F1361" s="229" t="s">
        <v>1945</v>
      </c>
      <c r="G1361" s="42"/>
      <c r="H1361" s="42"/>
      <c r="I1361" s="230"/>
      <c r="J1361" s="42"/>
      <c r="K1361" s="42"/>
      <c r="L1361" s="46"/>
      <c r="M1361" s="231"/>
      <c r="N1361" s="232"/>
      <c r="O1361" s="86"/>
      <c r="P1361" s="86"/>
      <c r="Q1361" s="86"/>
      <c r="R1361" s="86"/>
      <c r="S1361" s="86"/>
      <c r="T1361" s="87"/>
      <c r="U1361" s="40"/>
      <c r="V1361" s="40"/>
      <c r="W1361" s="40"/>
      <c r="X1361" s="40"/>
      <c r="Y1361" s="40"/>
      <c r="Z1361" s="40"/>
      <c r="AA1361" s="40"/>
      <c r="AB1361" s="40"/>
      <c r="AC1361" s="40"/>
      <c r="AD1361" s="40"/>
      <c r="AE1361" s="40"/>
      <c r="AT1361" s="19" t="s">
        <v>165</v>
      </c>
      <c r="AU1361" s="19" t="s">
        <v>83</v>
      </c>
    </row>
    <row r="1362" s="2" customFormat="1" ht="24.15" customHeight="1">
      <c r="A1362" s="40"/>
      <c r="B1362" s="41"/>
      <c r="C1362" s="215" t="s">
        <v>1947</v>
      </c>
      <c r="D1362" s="215" t="s">
        <v>158</v>
      </c>
      <c r="E1362" s="216" t="s">
        <v>1948</v>
      </c>
      <c r="F1362" s="217" t="s">
        <v>1949</v>
      </c>
      <c r="G1362" s="218" t="s">
        <v>161</v>
      </c>
      <c r="H1362" s="219">
        <v>3.6030000000000002</v>
      </c>
      <c r="I1362" s="220"/>
      <c r="J1362" s="221">
        <f>ROUND(I1362*H1362,2)</f>
        <v>0</v>
      </c>
      <c r="K1362" s="217" t="s">
        <v>338</v>
      </c>
      <c r="L1362" s="46"/>
      <c r="M1362" s="222" t="s">
        <v>28</v>
      </c>
      <c r="N1362" s="223" t="s">
        <v>45</v>
      </c>
      <c r="O1362" s="86"/>
      <c r="P1362" s="224">
        <f>O1362*H1362</f>
        <v>0</v>
      </c>
      <c r="Q1362" s="224">
        <v>0.0072300000000000003</v>
      </c>
      <c r="R1362" s="224">
        <f>Q1362*H1362</f>
        <v>0.026049690000000004</v>
      </c>
      <c r="S1362" s="224">
        <v>0</v>
      </c>
      <c r="T1362" s="225">
        <f>S1362*H1362</f>
        <v>0</v>
      </c>
      <c r="U1362" s="40"/>
      <c r="V1362" s="40"/>
      <c r="W1362" s="40"/>
      <c r="X1362" s="40"/>
      <c r="Y1362" s="40"/>
      <c r="Z1362" s="40"/>
      <c r="AA1362" s="40"/>
      <c r="AB1362" s="40"/>
      <c r="AC1362" s="40"/>
      <c r="AD1362" s="40"/>
      <c r="AE1362" s="40"/>
      <c r="AR1362" s="226" t="s">
        <v>1391</v>
      </c>
      <c r="AT1362" s="226" t="s">
        <v>158</v>
      </c>
      <c r="AU1362" s="226" t="s">
        <v>83</v>
      </c>
      <c r="AY1362" s="19" t="s">
        <v>156</v>
      </c>
      <c r="BE1362" s="227">
        <f>IF(N1362="základní",J1362,0)</f>
        <v>0</v>
      </c>
      <c r="BF1362" s="227">
        <f>IF(N1362="snížená",J1362,0)</f>
        <v>0</v>
      </c>
      <c r="BG1362" s="227">
        <f>IF(N1362="zákl. přenesená",J1362,0)</f>
        <v>0</v>
      </c>
      <c r="BH1362" s="227">
        <f>IF(N1362="sníž. přenesená",J1362,0)</f>
        <v>0</v>
      </c>
      <c r="BI1362" s="227">
        <f>IF(N1362="nulová",J1362,0)</f>
        <v>0</v>
      </c>
      <c r="BJ1362" s="19" t="s">
        <v>81</v>
      </c>
      <c r="BK1362" s="227">
        <f>ROUND(I1362*H1362,2)</f>
        <v>0</v>
      </c>
      <c r="BL1362" s="19" t="s">
        <v>1391</v>
      </c>
      <c r="BM1362" s="226" t="s">
        <v>1950</v>
      </c>
    </row>
    <row r="1363" s="2" customFormat="1">
      <c r="A1363" s="40"/>
      <c r="B1363" s="41"/>
      <c r="C1363" s="42"/>
      <c r="D1363" s="228" t="s">
        <v>165</v>
      </c>
      <c r="E1363" s="42"/>
      <c r="F1363" s="229" t="s">
        <v>1949</v>
      </c>
      <c r="G1363" s="42"/>
      <c r="H1363" s="42"/>
      <c r="I1363" s="230"/>
      <c r="J1363" s="42"/>
      <c r="K1363" s="42"/>
      <c r="L1363" s="46"/>
      <c r="M1363" s="231"/>
      <c r="N1363" s="232"/>
      <c r="O1363" s="86"/>
      <c r="P1363" s="86"/>
      <c r="Q1363" s="86"/>
      <c r="R1363" s="86"/>
      <c r="S1363" s="86"/>
      <c r="T1363" s="87"/>
      <c r="U1363" s="40"/>
      <c r="V1363" s="40"/>
      <c r="W1363" s="40"/>
      <c r="X1363" s="40"/>
      <c r="Y1363" s="40"/>
      <c r="Z1363" s="40"/>
      <c r="AA1363" s="40"/>
      <c r="AB1363" s="40"/>
      <c r="AC1363" s="40"/>
      <c r="AD1363" s="40"/>
      <c r="AE1363" s="40"/>
      <c r="AT1363" s="19" t="s">
        <v>165</v>
      </c>
      <c r="AU1363" s="19" t="s">
        <v>83</v>
      </c>
    </row>
    <row r="1364" s="13" customFormat="1">
      <c r="A1364" s="13"/>
      <c r="B1364" s="233"/>
      <c r="C1364" s="234"/>
      <c r="D1364" s="228" t="s">
        <v>170</v>
      </c>
      <c r="E1364" s="235" t="s">
        <v>28</v>
      </c>
      <c r="F1364" s="236" t="s">
        <v>1951</v>
      </c>
      <c r="G1364" s="234"/>
      <c r="H1364" s="237">
        <v>0.86299999999999999</v>
      </c>
      <c r="I1364" s="238"/>
      <c r="J1364" s="234"/>
      <c r="K1364" s="234"/>
      <c r="L1364" s="239"/>
      <c r="M1364" s="240"/>
      <c r="N1364" s="241"/>
      <c r="O1364" s="241"/>
      <c r="P1364" s="241"/>
      <c r="Q1364" s="241"/>
      <c r="R1364" s="241"/>
      <c r="S1364" s="241"/>
      <c r="T1364" s="242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43" t="s">
        <v>170</v>
      </c>
      <c r="AU1364" s="243" t="s">
        <v>83</v>
      </c>
      <c r="AV1364" s="13" t="s">
        <v>83</v>
      </c>
      <c r="AW1364" s="13" t="s">
        <v>35</v>
      </c>
      <c r="AX1364" s="13" t="s">
        <v>74</v>
      </c>
      <c r="AY1364" s="243" t="s">
        <v>156</v>
      </c>
    </row>
    <row r="1365" s="13" customFormat="1">
      <c r="A1365" s="13"/>
      <c r="B1365" s="233"/>
      <c r="C1365" s="234"/>
      <c r="D1365" s="228" t="s">
        <v>170</v>
      </c>
      <c r="E1365" s="235" t="s">
        <v>28</v>
      </c>
      <c r="F1365" s="236" t="s">
        <v>1952</v>
      </c>
      <c r="G1365" s="234"/>
      <c r="H1365" s="237">
        <v>1.085</v>
      </c>
      <c r="I1365" s="238"/>
      <c r="J1365" s="234"/>
      <c r="K1365" s="234"/>
      <c r="L1365" s="239"/>
      <c r="M1365" s="240"/>
      <c r="N1365" s="241"/>
      <c r="O1365" s="241"/>
      <c r="P1365" s="241"/>
      <c r="Q1365" s="241"/>
      <c r="R1365" s="241"/>
      <c r="S1365" s="241"/>
      <c r="T1365" s="242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43" t="s">
        <v>170</v>
      </c>
      <c r="AU1365" s="243" t="s">
        <v>83</v>
      </c>
      <c r="AV1365" s="13" t="s">
        <v>83</v>
      </c>
      <c r="AW1365" s="13" t="s">
        <v>35</v>
      </c>
      <c r="AX1365" s="13" t="s">
        <v>74</v>
      </c>
      <c r="AY1365" s="243" t="s">
        <v>156</v>
      </c>
    </row>
    <row r="1366" s="13" customFormat="1">
      <c r="A1366" s="13"/>
      <c r="B1366" s="233"/>
      <c r="C1366" s="234"/>
      <c r="D1366" s="228" t="s">
        <v>170</v>
      </c>
      <c r="E1366" s="235" t="s">
        <v>28</v>
      </c>
      <c r="F1366" s="236" t="s">
        <v>1953</v>
      </c>
      <c r="G1366" s="234"/>
      <c r="H1366" s="237">
        <v>1.655</v>
      </c>
      <c r="I1366" s="238"/>
      <c r="J1366" s="234"/>
      <c r="K1366" s="234"/>
      <c r="L1366" s="239"/>
      <c r="M1366" s="240"/>
      <c r="N1366" s="241"/>
      <c r="O1366" s="241"/>
      <c r="P1366" s="241"/>
      <c r="Q1366" s="241"/>
      <c r="R1366" s="241"/>
      <c r="S1366" s="241"/>
      <c r="T1366" s="242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43" t="s">
        <v>170</v>
      </c>
      <c r="AU1366" s="243" t="s">
        <v>83</v>
      </c>
      <c r="AV1366" s="13" t="s">
        <v>83</v>
      </c>
      <c r="AW1366" s="13" t="s">
        <v>35</v>
      </c>
      <c r="AX1366" s="13" t="s">
        <v>74</v>
      </c>
      <c r="AY1366" s="243" t="s">
        <v>156</v>
      </c>
    </row>
    <row r="1367" s="14" customFormat="1">
      <c r="A1367" s="14"/>
      <c r="B1367" s="244"/>
      <c r="C1367" s="245"/>
      <c r="D1367" s="228" t="s">
        <v>170</v>
      </c>
      <c r="E1367" s="246" t="s">
        <v>28</v>
      </c>
      <c r="F1367" s="247" t="s">
        <v>186</v>
      </c>
      <c r="G1367" s="245"/>
      <c r="H1367" s="248">
        <v>3.6029999999999998</v>
      </c>
      <c r="I1367" s="249"/>
      <c r="J1367" s="245"/>
      <c r="K1367" s="245"/>
      <c r="L1367" s="250"/>
      <c r="M1367" s="251"/>
      <c r="N1367" s="252"/>
      <c r="O1367" s="252"/>
      <c r="P1367" s="252"/>
      <c r="Q1367" s="252"/>
      <c r="R1367" s="252"/>
      <c r="S1367" s="252"/>
      <c r="T1367" s="253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4" t="s">
        <v>170</v>
      </c>
      <c r="AU1367" s="254" t="s">
        <v>83</v>
      </c>
      <c r="AV1367" s="14" t="s">
        <v>163</v>
      </c>
      <c r="AW1367" s="14" t="s">
        <v>35</v>
      </c>
      <c r="AX1367" s="14" t="s">
        <v>81</v>
      </c>
      <c r="AY1367" s="254" t="s">
        <v>156</v>
      </c>
    </row>
    <row r="1368" s="2" customFormat="1" ht="24.15" customHeight="1">
      <c r="A1368" s="40"/>
      <c r="B1368" s="41"/>
      <c r="C1368" s="215" t="s">
        <v>1954</v>
      </c>
      <c r="D1368" s="215" t="s">
        <v>158</v>
      </c>
      <c r="E1368" s="216" t="s">
        <v>1955</v>
      </c>
      <c r="F1368" s="217" t="s">
        <v>1956</v>
      </c>
      <c r="G1368" s="218" t="s">
        <v>257</v>
      </c>
      <c r="H1368" s="219">
        <v>6</v>
      </c>
      <c r="I1368" s="220"/>
      <c r="J1368" s="221">
        <f>ROUND(I1368*H1368,2)</f>
        <v>0</v>
      </c>
      <c r="K1368" s="217" t="s">
        <v>338</v>
      </c>
      <c r="L1368" s="46"/>
      <c r="M1368" s="222" t="s">
        <v>28</v>
      </c>
      <c r="N1368" s="223" t="s">
        <v>45</v>
      </c>
      <c r="O1368" s="86"/>
      <c r="P1368" s="224">
        <f>O1368*H1368</f>
        <v>0</v>
      </c>
      <c r="Q1368" s="224">
        <v>0.0058399999999999997</v>
      </c>
      <c r="R1368" s="224">
        <f>Q1368*H1368</f>
        <v>0.035040000000000002</v>
      </c>
      <c r="S1368" s="224">
        <v>0</v>
      </c>
      <c r="T1368" s="225">
        <f>S1368*H1368</f>
        <v>0</v>
      </c>
      <c r="U1368" s="40"/>
      <c r="V1368" s="40"/>
      <c r="W1368" s="40"/>
      <c r="X1368" s="40"/>
      <c r="Y1368" s="40"/>
      <c r="Z1368" s="40"/>
      <c r="AA1368" s="40"/>
      <c r="AB1368" s="40"/>
      <c r="AC1368" s="40"/>
      <c r="AD1368" s="40"/>
      <c r="AE1368" s="40"/>
      <c r="AR1368" s="226" t="s">
        <v>1391</v>
      </c>
      <c r="AT1368" s="226" t="s">
        <v>158</v>
      </c>
      <c r="AU1368" s="226" t="s">
        <v>83</v>
      </c>
      <c r="AY1368" s="19" t="s">
        <v>156</v>
      </c>
      <c r="BE1368" s="227">
        <f>IF(N1368="základní",J1368,0)</f>
        <v>0</v>
      </c>
      <c r="BF1368" s="227">
        <f>IF(N1368="snížená",J1368,0)</f>
        <v>0</v>
      </c>
      <c r="BG1368" s="227">
        <f>IF(N1368="zákl. přenesená",J1368,0)</f>
        <v>0</v>
      </c>
      <c r="BH1368" s="227">
        <f>IF(N1368="sníž. přenesená",J1368,0)</f>
        <v>0</v>
      </c>
      <c r="BI1368" s="227">
        <f>IF(N1368="nulová",J1368,0)</f>
        <v>0</v>
      </c>
      <c r="BJ1368" s="19" t="s">
        <v>81</v>
      </c>
      <c r="BK1368" s="227">
        <f>ROUND(I1368*H1368,2)</f>
        <v>0</v>
      </c>
      <c r="BL1368" s="19" t="s">
        <v>1391</v>
      </c>
      <c r="BM1368" s="226" t="s">
        <v>1957</v>
      </c>
    </row>
    <row r="1369" s="2" customFormat="1">
      <c r="A1369" s="40"/>
      <c r="B1369" s="41"/>
      <c r="C1369" s="42"/>
      <c r="D1369" s="228" t="s">
        <v>165</v>
      </c>
      <c r="E1369" s="42"/>
      <c r="F1369" s="229" t="s">
        <v>1956</v>
      </c>
      <c r="G1369" s="42"/>
      <c r="H1369" s="42"/>
      <c r="I1369" s="230"/>
      <c r="J1369" s="42"/>
      <c r="K1369" s="42"/>
      <c r="L1369" s="46"/>
      <c r="M1369" s="231"/>
      <c r="N1369" s="232"/>
      <c r="O1369" s="86"/>
      <c r="P1369" s="86"/>
      <c r="Q1369" s="86"/>
      <c r="R1369" s="86"/>
      <c r="S1369" s="86"/>
      <c r="T1369" s="87"/>
      <c r="U1369" s="40"/>
      <c r="V1369" s="40"/>
      <c r="W1369" s="40"/>
      <c r="X1369" s="40"/>
      <c r="Y1369" s="40"/>
      <c r="Z1369" s="40"/>
      <c r="AA1369" s="40"/>
      <c r="AB1369" s="40"/>
      <c r="AC1369" s="40"/>
      <c r="AD1369" s="40"/>
      <c r="AE1369" s="40"/>
      <c r="AT1369" s="19" t="s">
        <v>165</v>
      </c>
      <c r="AU1369" s="19" t="s">
        <v>83</v>
      </c>
    </row>
    <row r="1370" s="2" customFormat="1" ht="49.05" customHeight="1">
      <c r="A1370" s="40"/>
      <c r="B1370" s="41"/>
      <c r="C1370" s="215" t="s">
        <v>1958</v>
      </c>
      <c r="D1370" s="215" t="s">
        <v>158</v>
      </c>
      <c r="E1370" s="216" t="s">
        <v>1959</v>
      </c>
      <c r="F1370" s="217" t="s">
        <v>1960</v>
      </c>
      <c r="G1370" s="218" t="s">
        <v>218</v>
      </c>
      <c r="H1370" s="219">
        <v>4.6299999999999999</v>
      </c>
      <c r="I1370" s="220"/>
      <c r="J1370" s="221">
        <f>ROUND(I1370*H1370,2)</f>
        <v>0</v>
      </c>
      <c r="K1370" s="217" t="s">
        <v>162</v>
      </c>
      <c r="L1370" s="46"/>
      <c r="M1370" s="222" t="s">
        <v>28</v>
      </c>
      <c r="N1370" s="223" t="s">
        <v>45</v>
      </c>
      <c r="O1370" s="86"/>
      <c r="P1370" s="224">
        <f>O1370*H1370</f>
        <v>0</v>
      </c>
      <c r="Q1370" s="224">
        <v>0</v>
      </c>
      <c r="R1370" s="224">
        <f>Q1370*H1370</f>
        <v>0</v>
      </c>
      <c r="S1370" s="224">
        <v>0</v>
      </c>
      <c r="T1370" s="225">
        <f>S1370*H1370</f>
        <v>0</v>
      </c>
      <c r="U1370" s="40"/>
      <c r="V1370" s="40"/>
      <c r="W1370" s="40"/>
      <c r="X1370" s="40"/>
      <c r="Y1370" s="40"/>
      <c r="Z1370" s="40"/>
      <c r="AA1370" s="40"/>
      <c r="AB1370" s="40"/>
      <c r="AC1370" s="40"/>
      <c r="AD1370" s="40"/>
      <c r="AE1370" s="40"/>
      <c r="AR1370" s="226" t="s">
        <v>1391</v>
      </c>
      <c r="AT1370" s="226" t="s">
        <v>158</v>
      </c>
      <c r="AU1370" s="226" t="s">
        <v>83</v>
      </c>
      <c r="AY1370" s="19" t="s">
        <v>156</v>
      </c>
      <c r="BE1370" s="227">
        <f>IF(N1370="základní",J1370,0)</f>
        <v>0</v>
      </c>
      <c r="BF1370" s="227">
        <f>IF(N1370="snížená",J1370,0)</f>
        <v>0</v>
      </c>
      <c r="BG1370" s="227">
        <f>IF(N1370="zákl. přenesená",J1370,0)</f>
        <v>0</v>
      </c>
      <c r="BH1370" s="227">
        <f>IF(N1370="sníž. přenesená",J1370,0)</f>
        <v>0</v>
      </c>
      <c r="BI1370" s="227">
        <f>IF(N1370="nulová",J1370,0)</f>
        <v>0</v>
      </c>
      <c r="BJ1370" s="19" t="s">
        <v>81</v>
      </c>
      <c r="BK1370" s="227">
        <f>ROUND(I1370*H1370,2)</f>
        <v>0</v>
      </c>
      <c r="BL1370" s="19" t="s">
        <v>1391</v>
      </c>
      <c r="BM1370" s="226" t="s">
        <v>1961</v>
      </c>
    </row>
    <row r="1371" s="2" customFormat="1">
      <c r="A1371" s="40"/>
      <c r="B1371" s="41"/>
      <c r="C1371" s="42"/>
      <c r="D1371" s="228" t="s">
        <v>165</v>
      </c>
      <c r="E1371" s="42"/>
      <c r="F1371" s="229" t="s">
        <v>1960</v>
      </c>
      <c r="G1371" s="42"/>
      <c r="H1371" s="42"/>
      <c r="I1371" s="230"/>
      <c r="J1371" s="42"/>
      <c r="K1371" s="42"/>
      <c r="L1371" s="46"/>
      <c r="M1371" s="231"/>
      <c r="N1371" s="232"/>
      <c r="O1371" s="86"/>
      <c r="P1371" s="86"/>
      <c r="Q1371" s="86"/>
      <c r="R1371" s="86"/>
      <c r="S1371" s="86"/>
      <c r="T1371" s="87"/>
      <c r="U1371" s="40"/>
      <c r="V1371" s="40"/>
      <c r="W1371" s="40"/>
      <c r="X1371" s="40"/>
      <c r="Y1371" s="40"/>
      <c r="Z1371" s="40"/>
      <c r="AA1371" s="40"/>
      <c r="AB1371" s="40"/>
      <c r="AC1371" s="40"/>
      <c r="AD1371" s="40"/>
      <c r="AE1371" s="40"/>
      <c r="AT1371" s="19" t="s">
        <v>165</v>
      </c>
      <c r="AU1371" s="19" t="s">
        <v>83</v>
      </c>
    </row>
    <row r="1372" s="12" customFormat="1" ht="22.8" customHeight="1">
      <c r="A1372" s="12"/>
      <c r="B1372" s="199"/>
      <c r="C1372" s="200"/>
      <c r="D1372" s="201" t="s">
        <v>73</v>
      </c>
      <c r="E1372" s="213" t="s">
        <v>1962</v>
      </c>
      <c r="F1372" s="213" t="s">
        <v>1963</v>
      </c>
      <c r="G1372" s="200"/>
      <c r="H1372" s="200"/>
      <c r="I1372" s="203"/>
      <c r="J1372" s="214">
        <f>BK1372</f>
        <v>0</v>
      </c>
      <c r="K1372" s="200"/>
      <c r="L1372" s="205"/>
      <c r="M1372" s="206"/>
      <c r="N1372" s="207"/>
      <c r="O1372" s="207"/>
      <c r="P1372" s="208">
        <f>SUM(P1373:P1407)</f>
        <v>0</v>
      </c>
      <c r="Q1372" s="207"/>
      <c r="R1372" s="208">
        <f>SUM(R1373:R1407)</f>
        <v>0.57461600000000002</v>
      </c>
      <c r="S1372" s="207"/>
      <c r="T1372" s="209">
        <f>SUM(T1373:T1407)</f>
        <v>9.6438749999999995</v>
      </c>
      <c r="U1372" s="12"/>
      <c r="V1372" s="12"/>
      <c r="W1372" s="12"/>
      <c r="X1372" s="12"/>
      <c r="Y1372" s="12"/>
      <c r="Z1372" s="12"/>
      <c r="AA1372" s="12"/>
      <c r="AB1372" s="12"/>
      <c r="AC1372" s="12"/>
      <c r="AD1372" s="12"/>
      <c r="AE1372" s="12"/>
      <c r="AR1372" s="210" t="s">
        <v>83</v>
      </c>
      <c r="AT1372" s="211" t="s">
        <v>73</v>
      </c>
      <c r="AU1372" s="211" t="s">
        <v>81</v>
      </c>
      <c r="AY1372" s="210" t="s">
        <v>156</v>
      </c>
      <c r="BK1372" s="212">
        <f>SUM(BK1373:BK1407)</f>
        <v>0</v>
      </c>
    </row>
    <row r="1373" s="2" customFormat="1" ht="24.15" customHeight="1">
      <c r="A1373" s="40"/>
      <c r="B1373" s="41"/>
      <c r="C1373" s="215" t="s">
        <v>1964</v>
      </c>
      <c r="D1373" s="215" t="s">
        <v>158</v>
      </c>
      <c r="E1373" s="216" t="s">
        <v>1965</v>
      </c>
      <c r="F1373" s="217" t="s">
        <v>1966</v>
      </c>
      <c r="G1373" s="218" t="s">
        <v>161</v>
      </c>
      <c r="H1373" s="219">
        <v>523</v>
      </c>
      <c r="I1373" s="220"/>
      <c r="J1373" s="221">
        <f>ROUND(I1373*H1373,2)</f>
        <v>0</v>
      </c>
      <c r="K1373" s="217" t="s">
        <v>162</v>
      </c>
      <c r="L1373" s="46"/>
      <c r="M1373" s="222" t="s">
        <v>28</v>
      </c>
      <c r="N1373" s="223" t="s">
        <v>45</v>
      </c>
      <c r="O1373" s="86"/>
      <c r="P1373" s="224">
        <f>O1373*H1373</f>
        <v>0</v>
      </c>
      <c r="Q1373" s="224">
        <v>0</v>
      </c>
      <c r="R1373" s="224">
        <f>Q1373*H1373</f>
        <v>0</v>
      </c>
      <c r="S1373" s="224">
        <v>0.017780000000000001</v>
      </c>
      <c r="T1373" s="225">
        <f>S1373*H1373</f>
        <v>9.29894</v>
      </c>
      <c r="U1373" s="40"/>
      <c r="V1373" s="40"/>
      <c r="W1373" s="40"/>
      <c r="X1373" s="40"/>
      <c r="Y1373" s="40"/>
      <c r="Z1373" s="40"/>
      <c r="AA1373" s="40"/>
      <c r="AB1373" s="40"/>
      <c r="AC1373" s="40"/>
      <c r="AD1373" s="40"/>
      <c r="AE1373" s="40"/>
      <c r="AR1373" s="226" t="s">
        <v>1391</v>
      </c>
      <c r="AT1373" s="226" t="s">
        <v>158</v>
      </c>
      <c r="AU1373" s="226" t="s">
        <v>83</v>
      </c>
      <c r="AY1373" s="19" t="s">
        <v>156</v>
      </c>
      <c r="BE1373" s="227">
        <f>IF(N1373="základní",J1373,0)</f>
        <v>0</v>
      </c>
      <c r="BF1373" s="227">
        <f>IF(N1373="snížená",J1373,0)</f>
        <v>0</v>
      </c>
      <c r="BG1373" s="227">
        <f>IF(N1373="zákl. přenesená",J1373,0)</f>
        <v>0</v>
      </c>
      <c r="BH1373" s="227">
        <f>IF(N1373="sníž. přenesená",J1373,0)</f>
        <v>0</v>
      </c>
      <c r="BI1373" s="227">
        <f>IF(N1373="nulová",J1373,0)</f>
        <v>0</v>
      </c>
      <c r="BJ1373" s="19" t="s">
        <v>81</v>
      </c>
      <c r="BK1373" s="227">
        <f>ROUND(I1373*H1373,2)</f>
        <v>0</v>
      </c>
      <c r="BL1373" s="19" t="s">
        <v>1391</v>
      </c>
      <c r="BM1373" s="226" t="s">
        <v>1967</v>
      </c>
    </row>
    <row r="1374" s="2" customFormat="1">
      <c r="A1374" s="40"/>
      <c r="B1374" s="41"/>
      <c r="C1374" s="42"/>
      <c r="D1374" s="228" t="s">
        <v>165</v>
      </c>
      <c r="E1374" s="42"/>
      <c r="F1374" s="229" t="s">
        <v>1966</v>
      </c>
      <c r="G1374" s="42"/>
      <c r="H1374" s="42"/>
      <c r="I1374" s="230"/>
      <c r="J1374" s="42"/>
      <c r="K1374" s="42"/>
      <c r="L1374" s="46"/>
      <c r="M1374" s="231"/>
      <c r="N1374" s="232"/>
      <c r="O1374" s="86"/>
      <c r="P1374" s="86"/>
      <c r="Q1374" s="86"/>
      <c r="R1374" s="86"/>
      <c r="S1374" s="86"/>
      <c r="T1374" s="87"/>
      <c r="U1374" s="40"/>
      <c r="V1374" s="40"/>
      <c r="W1374" s="40"/>
      <c r="X1374" s="40"/>
      <c r="Y1374" s="40"/>
      <c r="Z1374" s="40"/>
      <c r="AA1374" s="40"/>
      <c r="AB1374" s="40"/>
      <c r="AC1374" s="40"/>
      <c r="AD1374" s="40"/>
      <c r="AE1374" s="40"/>
      <c r="AT1374" s="19" t="s">
        <v>165</v>
      </c>
      <c r="AU1374" s="19" t="s">
        <v>83</v>
      </c>
    </row>
    <row r="1375" s="2" customFormat="1" ht="24.15" customHeight="1">
      <c r="A1375" s="40"/>
      <c r="B1375" s="41"/>
      <c r="C1375" s="215" t="s">
        <v>1968</v>
      </c>
      <c r="D1375" s="215" t="s">
        <v>158</v>
      </c>
      <c r="E1375" s="216" t="s">
        <v>1969</v>
      </c>
      <c r="F1375" s="217" t="s">
        <v>1970</v>
      </c>
      <c r="G1375" s="218" t="s">
        <v>289</v>
      </c>
      <c r="H1375" s="219">
        <v>74.5</v>
      </c>
      <c r="I1375" s="220"/>
      <c r="J1375" s="221">
        <f>ROUND(I1375*H1375,2)</f>
        <v>0</v>
      </c>
      <c r="K1375" s="217" t="s">
        <v>162</v>
      </c>
      <c r="L1375" s="46"/>
      <c r="M1375" s="222" t="s">
        <v>28</v>
      </c>
      <c r="N1375" s="223" t="s">
        <v>45</v>
      </c>
      <c r="O1375" s="86"/>
      <c r="P1375" s="224">
        <f>O1375*H1375</f>
        <v>0</v>
      </c>
      <c r="Q1375" s="224">
        <v>0</v>
      </c>
      <c r="R1375" s="224">
        <f>Q1375*H1375</f>
        <v>0</v>
      </c>
      <c r="S1375" s="224">
        <v>0.0046299999999999996</v>
      </c>
      <c r="T1375" s="225">
        <f>S1375*H1375</f>
        <v>0.34493499999999999</v>
      </c>
      <c r="U1375" s="40"/>
      <c r="V1375" s="40"/>
      <c r="W1375" s="40"/>
      <c r="X1375" s="40"/>
      <c r="Y1375" s="40"/>
      <c r="Z1375" s="40"/>
      <c r="AA1375" s="40"/>
      <c r="AB1375" s="40"/>
      <c r="AC1375" s="40"/>
      <c r="AD1375" s="40"/>
      <c r="AE1375" s="40"/>
      <c r="AR1375" s="226" t="s">
        <v>1391</v>
      </c>
      <c r="AT1375" s="226" t="s">
        <v>158</v>
      </c>
      <c r="AU1375" s="226" t="s">
        <v>83</v>
      </c>
      <c r="AY1375" s="19" t="s">
        <v>156</v>
      </c>
      <c r="BE1375" s="227">
        <f>IF(N1375="základní",J1375,0)</f>
        <v>0</v>
      </c>
      <c r="BF1375" s="227">
        <f>IF(N1375="snížená",J1375,0)</f>
        <v>0</v>
      </c>
      <c r="BG1375" s="227">
        <f>IF(N1375="zákl. přenesená",J1375,0)</f>
        <v>0</v>
      </c>
      <c r="BH1375" s="227">
        <f>IF(N1375="sníž. přenesená",J1375,0)</f>
        <v>0</v>
      </c>
      <c r="BI1375" s="227">
        <f>IF(N1375="nulová",J1375,0)</f>
        <v>0</v>
      </c>
      <c r="BJ1375" s="19" t="s">
        <v>81</v>
      </c>
      <c r="BK1375" s="227">
        <f>ROUND(I1375*H1375,2)</f>
        <v>0</v>
      </c>
      <c r="BL1375" s="19" t="s">
        <v>1391</v>
      </c>
      <c r="BM1375" s="226" t="s">
        <v>1971</v>
      </c>
    </row>
    <row r="1376" s="2" customFormat="1">
      <c r="A1376" s="40"/>
      <c r="B1376" s="41"/>
      <c r="C1376" s="42"/>
      <c r="D1376" s="228" t="s">
        <v>165</v>
      </c>
      <c r="E1376" s="42"/>
      <c r="F1376" s="229" t="s">
        <v>1970</v>
      </c>
      <c r="G1376" s="42"/>
      <c r="H1376" s="42"/>
      <c r="I1376" s="230"/>
      <c r="J1376" s="42"/>
      <c r="K1376" s="42"/>
      <c r="L1376" s="46"/>
      <c r="M1376" s="231"/>
      <c r="N1376" s="232"/>
      <c r="O1376" s="86"/>
      <c r="P1376" s="86"/>
      <c r="Q1376" s="86"/>
      <c r="R1376" s="86"/>
      <c r="S1376" s="86"/>
      <c r="T1376" s="87"/>
      <c r="U1376" s="40"/>
      <c r="V1376" s="40"/>
      <c r="W1376" s="40"/>
      <c r="X1376" s="40"/>
      <c r="Y1376" s="40"/>
      <c r="Z1376" s="40"/>
      <c r="AA1376" s="40"/>
      <c r="AB1376" s="40"/>
      <c r="AC1376" s="40"/>
      <c r="AD1376" s="40"/>
      <c r="AE1376" s="40"/>
      <c r="AT1376" s="19" t="s">
        <v>165</v>
      </c>
      <c r="AU1376" s="19" t="s">
        <v>83</v>
      </c>
    </row>
    <row r="1377" s="2" customFormat="1" ht="24.15" customHeight="1">
      <c r="A1377" s="40"/>
      <c r="B1377" s="41"/>
      <c r="C1377" s="215" t="s">
        <v>1972</v>
      </c>
      <c r="D1377" s="215" t="s">
        <v>158</v>
      </c>
      <c r="E1377" s="216" t="s">
        <v>1973</v>
      </c>
      <c r="F1377" s="217" t="s">
        <v>1974</v>
      </c>
      <c r="G1377" s="218" t="s">
        <v>257</v>
      </c>
      <c r="H1377" s="219">
        <v>23</v>
      </c>
      <c r="I1377" s="220"/>
      <c r="J1377" s="221">
        <f>ROUND(I1377*H1377,2)</f>
        <v>0</v>
      </c>
      <c r="K1377" s="217" t="s">
        <v>162</v>
      </c>
      <c r="L1377" s="46"/>
      <c r="M1377" s="222" t="s">
        <v>28</v>
      </c>
      <c r="N1377" s="223" t="s">
        <v>45</v>
      </c>
      <c r="O1377" s="86"/>
      <c r="P1377" s="224">
        <f>O1377*H1377</f>
        <v>0</v>
      </c>
      <c r="Q1377" s="224">
        <v>0</v>
      </c>
      <c r="R1377" s="224">
        <f>Q1377*H1377</f>
        <v>0</v>
      </c>
      <c r="S1377" s="224">
        <v>0</v>
      </c>
      <c r="T1377" s="225">
        <f>S1377*H1377</f>
        <v>0</v>
      </c>
      <c r="U1377" s="40"/>
      <c r="V1377" s="40"/>
      <c r="W1377" s="40"/>
      <c r="X1377" s="40"/>
      <c r="Y1377" s="40"/>
      <c r="Z1377" s="40"/>
      <c r="AA1377" s="40"/>
      <c r="AB1377" s="40"/>
      <c r="AC1377" s="40"/>
      <c r="AD1377" s="40"/>
      <c r="AE1377" s="40"/>
      <c r="AR1377" s="226" t="s">
        <v>1391</v>
      </c>
      <c r="AT1377" s="226" t="s">
        <v>158</v>
      </c>
      <c r="AU1377" s="226" t="s">
        <v>83</v>
      </c>
      <c r="AY1377" s="19" t="s">
        <v>156</v>
      </c>
      <c r="BE1377" s="227">
        <f>IF(N1377="základní",J1377,0)</f>
        <v>0</v>
      </c>
      <c r="BF1377" s="227">
        <f>IF(N1377="snížená",J1377,0)</f>
        <v>0</v>
      </c>
      <c r="BG1377" s="227">
        <f>IF(N1377="zákl. přenesená",J1377,0)</f>
        <v>0</v>
      </c>
      <c r="BH1377" s="227">
        <f>IF(N1377="sníž. přenesená",J1377,0)</f>
        <v>0</v>
      </c>
      <c r="BI1377" s="227">
        <f>IF(N1377="nulová",J1377,0)</f>
        <v>0</v>
      </c>
      <c r="BJ1377" s="19" t="s">
        <v>81</v>
      </c>
      <c r="BK1377" s="227">
        <f>ROUND(I1377*H1377,2)</f>
        <v>0</v>
      </c>
      <c r="BL1377" s="19" t="s">
        <v>1391</v>
      </c>
      <c r="BM1377" s="226" t="s">
        <v>1975</v>
      </c>
    </row>
    <row r="1378" s="2" customFormat="1">
      <c r="A1378" s="40"/>
      <c r="B1378" s="41"/>
      <c r="C1378" s="42"/>
      <c r="D1378" s="228" t="s">
        <v>165</v>
      </c>
      <c r="E1378" s="42"/>
      <c r="F1378" s="229" t="s">
        <v>1974</v>
      </c>
      <c r="G1378" s="42"/>
      <c r="H1378" s="42"/>
      <c r="I1378" s="230"/>
      <c r="J1378" s="42"/>
      <c r="K1378" s="42"/>
      <c r="L1378" s="46"/>
      <c r="M1378" s="231"/>
      <c r="N1378" s="232"/>
      <c r="O1378" s="86"/>
      <c r="P1378" s="86"/>
      <c r="Q1378" s="86"/>
      <c r="R1378" s="86"/>
      <c r="S1378" s="86"/>
      <c r="T1378" s="87"/>
      <c r="U1378" s="40"/>
      <c r="V1378" s="40"/>
      <c r="W1378" s="40"/>
      <c r="X1378" s="40"/>
      <c r="Y1378" s="40"/>
      <c r="Z1378" s="40"/>
      <c r="AA1378" s="40"/>
      <c r="AB1378" s="40"/>
      <c r="AC1378" s="40"/>
      <c r="AD1378" s="40"/>
      <c r="AE1378" s="40"/>
      <c r="AT1378" s="19" t="s">
        <v>165</v>
      </c>
      <c r="AU1378" s="19" t="s">
        <v>83</v>
      </c>
    </row>
    <row r="1379" s="2" customFormat="1" ht="24.15" customHeight="1">
      <c r="A1379" s="40"/>
      <c r="B1379" s="41"/>
      <c r="C1379" s="255" t="s">
        <v>1976</v>
      </c>
      <c r="D1379" s="255" t="s">
        <v>273</v>
      </c>
      <c r="E1379" s="256" t="s">
        <v>1977</v>
      </c>
      <c r="F1379" s="257" t="s">
        <v>1978</v>
      </c>
      <c r="G1379" s="258" t="s">
        <v>257</v>
      </c>
      <c r="H1379" s="259">
        <v>23</v>
      </c>
      <c r="I1379" s="260"/>
      <c r="J1379" s="261">
        <f>ROUND(I1379*H1379,2)</f>
        <v>0</v>
      </c>
      <c r="K1379" s="257" t="s">
        <v>174</v>
      </c>
      <c r="L1379" s="262"/>
      <c r="M1379" s="263" t="s">
        <v>28</v>
      </c>
      <c r="N1379" s="264" t="s">
        <v>45</v>
      </c>
      <c r="O1379" s="86"/>
      <c r="P1379" s="224">
        <f>O1379*H1379</f>
        <v>0</v>
      </c>
      <c r="Q1379" s="224">
        <v>0.0014499999999999999</v>
      </c>
      <c r="R1379" s="224">
        <f>Q1379*H1379</f>
        <v>0.033349999999999998</v>
      </c>
      <c r="S1379" s="224">
        <v>0</v>
      </c>
      <c r="T1379" s="225">
        <f>S1379*H1379</f>
        <v>0</v>
      </c>
      <c r="U1379" s="40"/>
      <c r="V1379" s="40"/>
      <c r="W1379" s="40"/>
      <c r="X1379" s="40"/>
      <c r="Y1379" s="40"/>
      <c r="Z1379" s="40"/>
      <c r="AA1379" s="40"/>
      <c r="AB1379" s="40"/>
      <c r="AC1379" s="40"/>
      <c r="AD1379" s="40"/>
      <c r="AE1379" s="40"/>
      <c r="AR1379" s="226" t="s">
        <v>1411</v>
      </c>
      <c r="AT1379" s="226" t="s">
        <v>273</v>
      </c>
      <c r="AU1379" s="226" t="s">
        <v>83</v>
      </c>
      <c r="AY1379" s="19" t="s">
        <v>156</v>
      </c>
      <c r="BE1379" s="227">
        <f>IF(N1379="základní",J1379,0)</f>
        <v>0</v>
      </c>
      <c r="BF1379" s="227">
        <f>IF(N1379="snížená",J1379,0)</f>
        <v>0</v>
      </c>
      <c r="BG1379" s="227">
        <f>IF(N1379="zákl. přenesená",J1379,0)</f>
        <v>0</v>
      </c>
      <c r="BH1379" s="227">
        <f>IF(N1379="sníž. přenesená",J1379,0)</f>
        <v>0</v>
      </c>
      <c r="BI1379" s="227">
        <f>IF(N1379="nulová",J1379,0)</f>
        <v>0</v>
      </c>
      <c r="BJ1379" s="19" t="s">
        <v>81</v>
      </c>
      <c r="BK1379" s="227">
        <f>ROUND(I1379*H1379,2)</f>
        <v>0</v>
      </c>
      <c r="BL1379" s="19" t="s">
        <v>1391</v>
      </c>
      <c r="BM1379" s="226" t="s">
        <v>1979</v>
      </c>
    </row>
    <row r="1380" s="2" customFormat="1">
      <c r="A1380" s="40"/>
      <c r="B1380" s="41"/>
      <c r="C1380" s="42"/>
      <c r="D1380" s="228" t="s">
        <v>165</v>
      </c>
      <c r="E1380" s="42"/>
      <c r="F1380" s="229" t="s">
        <v>1978</v>
      </c>
      <c r="G1380" s="42"/>
      <c r="H1380" s="42"/>
      <c r="I1380" s="230"/>
      <c r="J1380" s="42"/>
      <c r="K1380" s="42"/>
      <c r="L1380" s="46"/>
      <c r="M1380" s="231"/>
      <c r="N1380" s="232"/>
      <c r="O1380" s="86"/>
      <c r="P1380" s="86"/>
      <c r="Q1380" s="86"/>
      <c r="R1380" s="86"/>
      <c r="S1380" s="86"/>
      <c r="T1380" s="87"/>
      <c r="U1380" s="40"/>
      <c r="V1380" s="40"/>
      <c r="W1380" s="40"/>
      <c r="X1380" s="40"/>
      <c r="Y1380" s="40"/>
      <c r="Z1380" s="40"/>
      <c r="AA1380" s="40"/>
      <c r="AB1380" s="40"/>
      <c r="AC1380" s="40"/>
      <c r="AD1380" s="40"/>
      <c r="AE1380" s="40"/>
      <c r="AT1380" s="19" t="s">
        <v>165</v>
      </c>
      <c r="AU1380" s="19" t="s">
        <v>83</v>
      </c>
    </row>
    <row r="1381" s="2" customFormat="1" ht="24.15" customHeight="1">
      <c r="A1381" s="40"/>
      <c r="B1381" s="41"/>
      <c r="C1381" s="215" t="s">
        <v>1980</v>
      </c>
      <c r="D1381" s="215" t="s">
        <v>158</v>
      </c>
      <c r="E1381" s="216" t="s">
        <v>1981</v>
      </c>
      <c r="F1381" s="217" t="s">
        <v>1982</v>
      </c>
      <c r="G1381" s="218" t="s">
        <v>257</v>
      </c>
      <c r="H1381" s="219">
        <v>4</v>
      </c>
      <c r="I1381" s="220"/>
      <c r="J1381" s="221">
        <f>ROUND(I1381*H1381,2)</f>
        <v>0</v>
      </c>
      <c r="K1381" s="217" t="s">
        <v>162</v>
      </c>
      <c r="L1381" s="46"/>
      <c r="M1381" s="222" t="s">
        <v>28</v>
      </c>
      <c r="N1381" s="223" t="s">
        <v>45</v>
      </c>
      <c r="O1381" s="86"/>
      <c r="P1381" s="224">
        <f>O1381*H1381</f>
        <v>0</v>
      </c>
      <c r="Q1381" s="224">
        <v>0</v>
      </c>
      <c r="R1381" s="224">
        <f>Q1381*H1381</f>
        <v>0</v>
      </c>
      <c r="S1381" s="224">
        <v>0</v>
      </c>
      <c r="T1381" s="225">
        <f>S1381*H1381</f>
        <v>0</v>
      </c>
      <c r="U1381" s="40"/>
      <c r="V1381" s="40"/>
      <c r="W1381" s="40"/>
      <c r="X1381" s="40"/>
      <c r="Y1381" s="40"/>
      <c r="Z1381" s="40"/>
      <c r="AA1381" s="40"/>
      <c r="AB1381" s="40"/>
      <c r="AC1381" s="40"/>
      <c r="AD1381" s="40"/>
      <c r="AE1381" s="40"/>
      <c r="AR1381" s="226" t="s">
        <v>1391</v>
      </c>
      <c r="AT1381" s="226" t="s">
        <v>158</v>
      </c>
      <c r="AU1381" s="226" t="s">
        <v>83</v>
      </c>
      <c r="AY1381" s="19" t="s">
        <v>156</v>
      </c>
      <c r="BE1381" s="227">
        <f>IF(N1381="základní",J1381,0)</f>
        <v>0</v>
      </c>
      <c r="BF1381" s="227">
        <f>IF(N1381="snížená",J1381,0)</f>
        <v>0</v>
      </c>
      <c r="BG1381" s="227">
        <f>IF(N1381="zákl. přenesená",J1381,0)</f>
        <v>0</v>
      </c>
      <c r="BH1381" s="227">
        <f>IF(N1381="sníž. přenesená",J1381,0)</f>
        <v>0</v>
      </c>
      <c r="BI1381" s="227">
        <f>IF(N1381="nulová",J1381,0)</f>
        <v>0</v>
      </c>
      <c r="BJ1381" s="19" t="s">
        <v>81</v>
      </c>
      <c r="BK1381" s="227">
        <f>ROUND(I1381*H1381,2)</f>
        <v>0</v>
      </c>
      <c r="BL1381" s="19" t="s">
        <v>1391</v>
      </c>
      <c r="BM1381" s="226" t="s">
        <v>1983</v>
      </c>
    </row>
    <row r="1382" s="2" customFormat="1">
      <c r="A1382" s="40"/>
      <c r="B1382" s="41"/>
      <c r="C1382" s="42"/>
      <c r="D1382" s="228" t="s">
        <v>165</v>
      </c>
      <c r="E1382" s="42"/>
      <c r="F1382" s="229" t="s">
        <v>1982</v>
      </c>
      <c r="G1382" s="42"/>
      <c r="H1382" s="42"/>
      <c r="I1382" s="230"/>
      <c r="J1382" s="42"/>
      <c r="K1382" s="42"/>
      <c r="L1382" s="46"/>
      <c r="M1382" s="231"/>
      <c r="N1382" s="232"/>
      <c r="O1382" s="86"/>
      <c r="P1382" s="86"/>
      <c r="Q1382" s="86"/>
      <c r="R1382" s="86"/>
      <c r="S1382" s="86"/>
      <c r="T1382" s="87"/>
      <c r="U1382" s="40"/>
      <c r="V1382" s="40"/>
      <c r="W1382" s="40"/>
      <c r="X1382" s="40"/>
      <c r="Y1382" s="40"/>
      <c r="Z1382" s="40"/>
      <c r="AA1382" s="40"/>
      <c r="AB1382" s="40"/>
      <c r="AC1382" s="40"/>
      <c r="AD1382" s="40"/>
      <c r="AE1382" s="40"/>
      <c r="AT1382" s="19" t="s">
        <v>165</v>
      </c>
      <c r="AU1382" s="19" t="s">
        <v>83</v>
      </c>
    </row>
    <row r="1383" s="2" customFormat="1" ht="37.8" customHeight="1">
      <c r="A1383" s="40"/>
      <c r="B1383" s="41"/>
      <c r="C1383" s="255" t="s">
        <v>1984</v>
      </c>
      <c r="D1383" s="255" t="s">
        <v>273</v>
      </c>
      <c r="E1383" s="256" t="s">
        <v>1985</v>
      </c>
      <c r="F1383" s="257" t="s">
        <v>1986</v>
      </c>
      <c r="G1383" s="258" t="s">
        <v>257</v>
      </c>
      <c r="H1383" s="259">
        <v>2</v>
      </c>
      <c r="I1383" s="260"/>
      <c r="J1383" s="261">
        <f>ROUND(I1383*H1383,2)</f>
        <v>0</v>
      </c>
      <c r="K1383" s="257" t="s">
        <v>174</v>
      </c>
      <c r="L1383" s="262"/>
      <c r="M1383" s="263" t="s">
        <v>28</v>
      </c>
      <c r="N1383" s="264" t="s">
        <v>45</v>
      </c>
      <c r="O1383" s="86"/>
      <c r="P1383" s="224">
        <f>O1383*H1383</f>
        <v>0</v>
      </c>
      <c r="Q1383" s="224">
        <v>0.0032000000000000002</v>
      </c>
      <c r="R1383" s="224">
        <f>Q1383*H1383</f>
        <v>0.0064000000000000003</v>
      </c>
      <c r="S1383" s="224">
        <v>0</v>
      </c>
      <c r="T1383" s="225">
        <f>S1383*H1383</f>
        <v>0</v>
      </c>
      <c r="U1383" s="40"/>
      <c r="V1383" s="40"/>
      <c r="W1383" s="40"/>
      <c r="X1383" s="40"/>
      <c r="Y1383" s="40"/>
      <c r="Z1383" s="40"/>
      <c r="AA1383" s="40"/>
      <c r="AB1383" s="40"/>
      <c r="AC1383" s="40"/>
      <c r="AD1383" s="40"/>
      <c r="AE1383" s="40"/>
      <c r="AR1383" s="226" t="s">
        <v>1411</v>
      </c>
      <c r="AT1383" s="226" t="s">
        <v>273</v>
      </c>
      <c r="AU1383" s="226" t="s">
        <v>83</v>
      </c>
      <c r="AY1383" s="19" t="s">
        <v>156</v>
      </c>
      <c r="BE1383" s="227">
        <f>IF(N1383="základní",J1383,0)</f>
        <v>0</v>
      </c>
      <c r="BF1383" s="227">
        <f>IF(N1383="snížená",J1383,0)</f>
        <v>0</v>
      </c>
      <c r="BG1383" s="227">
        <f>IF(N1383="zákl. přenesená",J1383,0)</f>
        <v>0</v>
      </c>
      <c r="BH1383" s="227">
        <f>IF(N1383="sníž. přenesená",J1383,0)</f>
        <v>0</v>
      </c>
      <c r="BI1383" s="227">
        <f>IF(N1383="nulová",J1383,0)</f>
        <v>0</v>
      </c>
      <c r="BJ1383" s="19" t="s">
        <v>81</v>
      </c>
      <c r="BK1383" s="227">
        <f>ROUND(I1383*H1383,2)</f>
        <v>0</v>
      </c>
      <c r="BL1383" s="19" t="s">
        <v>1391</v>
      </c>
      <c r="BM1383" s="226" t="s">
        <v>1987</v>
      </c>
    </row>
    <row r="1384" s="2" customFormat="1">
      <c r="A1384" s="40"/>
      <c r="B1384" s="41"/>
      <c r="C1384" s="42"/>
      <c r="D1384" s="228" t="s">
        <v>165</v>
      </c>
      <c r="E1384" s="42"/>
      <c r="F1384" s="229" t="s">
        <v>1986</v>
      </c>
      <c r="G1384" s="42"/>
      <c r="H1384" s="42"/>
      <c r="I1384" s="230"/>
      <c r="J1384" s="42"/>
      <c r="K1384" s="42"/>
      <c r="L1384" s="46"/>
      <c r="M1384" s="231"/>
      <c r="N1384" s="232"/>
      <c r="O1384" s="86"/>
      <c r="P1384" s="86"/>
      <c r="Q1384" s="86"/>
      <c r="R1384" s="86"/>
      <c r="S1384" s="86"/>
      <c r="T1384" s="87"/>
      <c r="U1384" s="40"/>
      <c r="V1384" s="40"/>
      <c r="W1384" s="40"/>
      <c r="X1384" s="40"/>
      <c r="Y1384" s="40"/>
      <c r="Z1384" s="40"/>
      <c r="AA1384" s="40"/>
      <c r="AB1384" s="40"/>
      <c r="AC1384" s="40"/>
      <c r="AD1384" s="40"/>
      <c r="AE1384" s="40"/>
      <c r="AT1384" s="19" t="s">
        <v>165</v>
      </c>
      <c r="AU1384" s="19" t="s">
        <v>83</v>
      </c>
    </row>
    <row r="1385" s="2" customFormat="1" ht="24.15" customHeight="1">
      <c r="A1385" s="40"/>
      <c r="B1385" s="41"/>
      <c r="C1385" s="255" t="s">
        <v>1988</v>
      </c>
      <c r="D1385" s="255" t="s">
        <v>273</v>
      </c>
      <c r="E1385" s="256" t="s">
        <v>1989</v>
      </c>
      <c r="F1385" s="257" t="s">
        <v>1990</v>
      </c>
      <c r="G1385" s="258" t="s">
        <v>257</v>
      </c>
      <c r="H1385" s="259">
        <v>2</v>
      </c>
      <c r="I1385" s="260"/>
      <c r="J1385" s="261">
        <f>ROUND(I1385*H1385,2)</f>
        <v>0</v>
      </c>
      <c r="K1385" s="257" t="s">
        <v>338</v>
      </c>
      <c r="L1385" s="262"/>
      <c r="M1385" s="263" t="s">
        <v>28</v>
      </c>
      <c r="N1385" s="264" t="s">
        <v>45</v>
      </c>
      <c r="O1385" s="86"/>
      <c r="P1385" s="224">
        <f>O1385*H1385</f>
        <v>0</v>
      </c>
      <c r="Q1385" s="224">
        <v>0.0032000000000000002</v>
      </c>
      <c r="R1385" s="224">
        <f>Q1385*H1385</f>
        <v>0.0064000000000000003</v>
      </c>
      <c r="S1385" s="224">
        <v>0</v>
      </c>
      <c r="T1385" s="225">
        <f>S1385*H1385</f>
        <v>0</v>
      </c>
      <c r="U1385" s="40"/>
      <c r="V1385" s="40"/>
      <c r="W1385" s="40"/>
      <c r="X1385" s="40"/>
      <c r="Y1385" s="40"/>
      <c r="Z1385" s="40"/>
      <c r="AA1385" s="40"/>
      <c r="AB1385" s="40"/>
      <c r="AC1385" s="40"/>
      <c r="AD1385" s="40"/>
      <c r="AE1385" s="40"/>
      <c r="AR1385" s="226" t="s">
        <v>1411</v>
      </c>
      <c r="AT1385" s="226" t="s">
        <v>273</v>
      </c>
      <c r="AU1385" s="226" t="s">
        <v>83</v>
      </c>
      <c r="AY1385" s="19" t="s">
        <v>156</v>
      </c>
      <c r="BE1385" s="227">
        <f>IF(N1385="základní",J1385,0)</f>
        <v>0</v>
      </c>
      <c r="BF1385" s="227">
        <f>IF(N1385="snížená",J1385,0)</f>
        <v>0</v>
      </c>
      <c r="BG1385" s="227">
        <f>IF(N1385="zákl. přenesená",J1385,0)</f>
        <v>0</v>
      </c>
      <c r="BH1385" s="227">
        <f>IF(N1385="sníž. přenesená",J1385,0)</f>
        <v>0</v>
      </c>
      <c r="BI1385" s="227">
        <f>IF(N1385="nulová",J1385,0)</f>
        <v>0</v>
      </c>
      <c r="BJ1385" s="19" t="s">
        <v>81</v>
      </c>
      <c r="BK1385" s="227">
        <f>ROUND(I1385*H1385,2)</f>
        <v>0</v>
      </c>
      <c r="BL1385" s="19" t="s">
        <v>1391</v>
      </c>
      <c r="BM1385" s="226" t="s">
        <v>1991</v>
      </c>
    </row>
    <row r="1386" s="2" customFormat="1">
      <c r="A1386" s="40"/>
      <c r="B1386" s="41"/>
      <c r="C1386" s="42"/>
      <c r="D1386" s="228" t="s">
        <v>165</v>
      </c>
      <c r="E1386" s="42"/>
      <c r="F1386" s="229" t="s">
        <v>1990</v>
      </c>
      <c r="G1386" s="42"/>
      <c r="H1386" s="42"/>
      <c r="I1386" s="230"/>
      <c r="J1386" s="42"/>
      <c r="K1386" s="42"/>
      <c r="L1386" s="46"/>
      <c r="M1386" s="231"/>
      <c r="N1386" s="232"/>
      <c r="O1386" s="86"/>
      <c r="P1386" s="86"/>
      <c r="Q1386" s="86"/>
      <c r="R1386" s="86"/>
      <c r="S1386" s="86"/>
      <c r="T1386" s="87"/>
      <c r="U1386" s="40"/>
      <c r="V1386" s="40"/>
      <c r="W1386" s="40"/>
      <c r="X1386" s="40"/>
      <c r="Y1386" s="40"/>
      <c r="Z1386" s="40"/>
      <c r="AA1386" s="40"/>
      <c r="AB1386" s="40"/>
      <c r="AC1386" s="40"/>
      <c r="AD1386" s="40"/>
      <c r="AE1386" s="40"/>
      <c r="AT1386" s="19" t="s">
        <v>165</v>
      </c>
      <c r="AU1386" s="19" t="s">
        <v>83</v>
      </c>
    </row>
    <row r="1387" s="2" customFormat="1" ht="37.8" customHeight="1">
      <c r="A1387" s="40"/>
      <c r="B1387" s="41"/>
      <c r="C1387" s="215" t="s">
        <v>1992</v>
      </c>
      <c r="D1387" s="215" t="s">
        <v>158</v>
      </c>
      <c r="E1387" s="216" t="s">
        <v>1993</v>
      </c>
      <c r="F1387" s="217" t="s">
        <v>1994</v>
      </c>
      <c r="G1387" s="218" t="s">
        <v>161</v>
      </c>
      <c r="H1387" s="219">
        <v>523</v>
      </c>
      <c r="I1387" s="220"/>
      <c r="J1387" s="221">
        <f>ROUND(I1387*H1387,2)</f>
        <v>0</v>
      </c>
      <c r="K1387" s="217" t="s">
        <v>162</v>
      </c>
      <c r="L1387" s="46"/>
      <c r="M1387" s="222" t="s">
        <v>28</v>
      </c>
      <c r="N1387" s="223" t="s">
        <v>45</v>
      </c>
      <c r="O1387" s="86"/>
      <c r="P1387" s="224">
        <f>O1387*H1387</f>
        <v>0</v>
      </c>
      <c r="Q1387" s="224">
        <v>0</v>
      </c>
      <c r="R1387" s="224">
        <f>Q1387*H1387</f>
        <v>0</v>
      </c>
      <c r="S1387" s="224">
        <v>0</v>
      </c>
      <c r="T1387" s="225">
        <f>S1387*H1387</f>
        <v>0</v>
      </c>
      <c r="U1387" s="40"/>
      <c r="V1387" s="40"/>
      <c r="W1387" s="40"/>
      <c r="X1387" s="40"/>
      <c r="Y1387" s="40"/>
      <c r="Z1387" s="40"/>
      <c r="AA1387" s="40"/>
      <c r="AB1387" s="40"/>
      <c r="AC1387" s="40"/>
      <c r="AD1387" s="40"/>
      <c r="AE1387" s="40"/>
      <c r="AR1387" s="226" t="s">
        <v>1391</v>
      </c>
      <c r="AT1387" s="226" t="s">
        <v>158</v>
      </c>
      <c r="AU1387" s="226" t="s">
        <v>83</v>
      </c>
      <c r="AY1387" s="19" t="s">
        <v>156</v>
      </c>
      <c r="BE1387" s="227">
        <f>IF(N1387="základní",J1387,0)</f>
        <v>0</v>
      </c>
      <c r="BF1387" s="227">
        <f>IF(N1387="snížená",J1387,0)</f>
        <v>0</v>
      </c>
      <c r="BG1387" s="227">
        <f>IF(N1387="zákl. přenesená",J1387,0)</f>
        <v>0</v>
      </c>
      <c r="BH1387" s="227">
        <f>IF(N1387="sníž. přenesená",J1387,0)</f>
        <v>0</v>
      </c>
      <c r="BI1387" s="227">
        <f>IF(N1387="nulová",J1387,0)</f>
        <v>0</v>
      </c>
      <c r="BJ1387" s="19" t="s">
        <v>81</v>
      </c>
      <c r="BK1387" s="227">
        <f>ROUND(I1387*H1387,2)</f>
        <v>0</v>
      </c>
      <c r="BL1387" s="19" t="s">
        <v>1391</v>
      </c>
      <c r="BM1387" s="226" t="s">
        <v>1995</v>
      </c>
    </row>
    <row r="1388" s="2" customFormat="1">
      <c r="A1388" s="40"/>
      <c r="B1388" s="41"/>
      <c r="C1388" s="42"/>
      <c r="D1388" s="228" t="s">
        <v>165</v>
      </c>
      <c r="E1388" s="42"/>
      <c r="F1388" s="229" t="s">
        <v>1994</v>
      </c>
      <c r="G1388" s="42"/>
      <c r="H1388" s="42"/>
      <c r="I1388" s="230"/>
      <c r="J1388" s="42"/>
      <c r="K1388" s="42"/>
      <c r="L1388" s="46"/>
      <c r="M1388" s="231"/>
      <c r="N1388" s="232"/>
      <c r="O1388" s="86"/>
      <c r="P1388" s="86"/>
      <c r="Q1388" s="86"/>
      <c r="R1388" s="86"/>
      <c r="S1388" s="86"/>
      <c r="T1388" s="87"/>
      <c r="U1388" s="40"/>
      <c r="V1388" s="40"/>
      <c r="W1388" s="40"/>
      <c r="X1388" s="40"/>
      <c r="Y1388" s="40"/>
      <c r="Z1388" s="40"/>
      <c r="AA1388" s="40"/>
      <c r="AB1388" s="40"/>
      <c r="AC1388" s="40"/>
      <c r="AD1388" s="40"/>
      <c r="AE1388" s="40"/>
      <c r="AT1388" s="19" t="s">
        <v>165</v>
      </c>
      <c r="AU1388" s="19" t="s">
        <v>83</v>
      </c>
    </row>
    <row r="1389" s="2" customFormat="1" ht="37.8" customHeight="1">
      <c r="A1389" s="40"/>
      <c r="B1389" s="41"/>
      <c r="C1389" s="255" t="s">
        <v>1996</v>
      </c>
      <c r="D1389" s="255" t="s">
        <v>273</v>
      </c>
      <c r="E1389" s="256" t="s">
        <v>1997</v>
      </c>
      <c r="F1389" s="257" t="s">
        <v>1998</v>
      </c>
      <c r="G1389" s="258" t="s">
        <v>161</v>
      </c>
      <c r="H1389" s="259">
        <v>575.29999999999995</v>
      </c>
      <c r="I1389" s="260"/>
      <c r="J1389" s="261">
        <f>ROUND(I1389*H1389,2)</f>
        <v>0</v>
      </c>
      <c r="K1389" s="257" t="s">
        <v>162</v>
      </c>
      <c r="L1389" s="262"/>
      <c r="M1389" s="263" t="s">
        <v>28</v>
      </c>
      <c r="N1389" s="264" t="s">
        <v>45</v>
      </c>
      <c r="O1389" s="86"/>
      <c r="P1389" s="224">
        <f>O1389*H1389</f>
        <v>0</v>
      </c>
      <c r="Q1389" s="224">
        <v>0.00016000000000000001</v>
      </c>
      <c r="R1389" s="224">
        <f>Q1389*H1389</f>
        <v>0.092048000000000005</v>
      </c>
      <c r="S1389" s="224">
        <v>0</v>
      </c>
      <c r="T1389" s="225">
        <f>S1389*H1389</f>
        <v>0</v>
      </c>
      <c r="U1389" s="40"/>
      <c r="V1389" s="40"/>
      <c r="W1389" s="40"/>
      <c r="X1389" s="40"/>
      <c r="Y1389" s="40"/>
      <c r="Z1389" s="40"/>
      <c r="AA1389" s="40"/>
      <c r="AB1389" s="40"/>
      <c r="AC1389" s="40"/>
      <c r="AD1389" s="40"/>
      <c r="AE1389" s="40"/>
      <c r="AR1389" s="226" t="s">
        <v>1411</v>
      </c>
      <c r="AT1389" s="226" t="s">
        <v>273</v>
      </c>
      <c r="AU1389" s="226" t="s">
        <v>83</v>
      </c>
      <c r="AY1389" s="19" t="s">
        <v>156</v>
      </c>
      <c r="BE1389" s="227">
        <f>IF(N1389="základní",J1389,0)</f>
        <v>0</v>
      </c>
      <c r="BF1389" s="227">
        <f>IF(N1389="snížená",J1389,0)</f>
        <v>0</v>
      </c>
      <c r="BG1389" s="227">
        <f>IF(N1389="zákl. přenesená",J1389,0)</f>
        <v>0</v>
      </c>
      <c r="BH1389" s="227">
        <f>IF(N1389="sníž. přenesená",J1389,0)</f>
        <v>0</v>
      </c>
      <c r="BI1389" s="227">
        <f>IF(N1389="nulová",J1389,0)</f>
        <v>0</v>
      </c>
      <c r="BJ1389" s="19" t="s">
        <v>81</v>
      </c>
      <c r="BK1389" s="227">
        <f>ROUND(I1389*H1389,2)</f>
        <v>0</v>
      </c>
      <c r="BL1389" s="19" t="s">
        <v>1391</v>
      </c>
      <c r="BM1389" s="226" t="s">
        <v>1999</v>
      </c>
    </row>
    <row r="1390" s="2" customFormat="1">
      <c r="A1390" s="40"/>
      <c r="B1390" s="41"/>
      <c r="C1390" s="42"/>
      <c r="D1390" s="228" t="s">
        <v>165</v>
      </c>
      <c r="E1390" s="42"/>
      <c r="F1390" s="229" t="s">
        <v>1998</v>
      </c>
      <c r="G1390" s="42"/>
      <c r="H1390" s="42"/>
      <c r="I1390" s="230"/>
      <c r="J1390" s="42"/>
      <c r="K1390" s="42"/>
      <c r="L1390" s="46"/>
      <c r="M1390" s="231"/>
      <c r="N1390" s="232"/>
      <c r="O1390" s="86"/>
      <c r="P1390" s="86"/>
      <c r="Q1390" s="86"/>
      <c r="R1390" s="86"/>
      <c r="S1390" s="86"/>
      <c r="T1390" s="87"/>
      <c r="U1390" s="40"/>
      <c r="V1390" s="40"/>
      <c r="W1390" s="40"/>
      <c r="X1390" s="40"/>
      <c r="Y1390" s="40"/>
      <c r="Z1390" s="40"/>
      <c r="AA1390" s="40"/>
      <c r="AB1390" s="40"/>
      <c r="AC1390" s="40"/>
      <c r="AD1390" s="40"/>
      <c r="AE1390" s="40"/>
      <c r="AT1390" s="19" t="s">
        <v>165</v>
      </c>
      <c r="AU1390" s="19" t="s">
        <v>83</v>
      </c>
    </row>
    <row r="1391" s="13" customFormat="1">
      <c r="A1391" s="13"/>
      <c r="B1391" s="233"/>
      <c r="C1391" s="234"/>
      <c r="D1391" s="228" t="s">
        <v>170</v>
      </c>
      <c r="E1391" s="235" t="s">
        <v>28</v>
      </c>
      <c r="F1391" s="236" t="s">
        <v>2000</v>
      </c>
      <c r="G1391" s="234"/>
      <c r="H1391" s="237">
        <v>575.29999999999995</v>
      </c>
      <c r="I1391" s="238"/>
      <c r="J1391" s="234"/>
      <c r="K1391" s="234"/>
      <c r="L1391" s="239"/>
      <c r="M1391" s="240"/>
      <c r="N1391" s="241"/>
      <c r="O1391" s="241"/>
      <c r="P1391" s="241"/>
      <c r="Q1391" s="241"/>
      <c r="R1391" s="241"/>
      <c r="S1391" s="241"/>
      <c r="T1391" s="242"/>
      <c r="U1391" s="13"/>
      <c r="V1391" s="13"/>
      <c r="W1391" s="13"/>
      <c r="X1391" s="13"/>
      <c r="Y1391" s="13"/>
      <c r="Z1391" s="13"/>
      <c r="AA1391" s="13"/>
      <c r="AB1391" s="13"/>
      <c r="AC1391" s="13"/>
      <c r="AD1391" s="13"/>
      <c r="AE1391" s="13"/>
      <c r="AT1391" s="243" t="s">
        <v>170</v>
      </c>
      <c r="AU1391" s="243" t="s">
        <v>83</v>
      </c>
      <c r="AV1391" s="13" t="s">
        <v>83</v>
      </c>
      <c r="AW1391" s="13" t="s">
        <v>35</v>
      </c>
      <c r="AX1391" s="13" t="s">
        <v>81</v>
      </c>
      <c r="AY1391" s="243" t="s">
        <v>156</v>
      </c>
    </row>
    <row r="1392" s="2" customFormat="1" ht="24.15" customHeight="1">
      <c r="A1392" s="40"/>
      <c r="B1392" s="41"/>
      <c r="C1392" s="215" t="s">
        <v>2001</v>
      </c>
      <c r="D1392" s="215" t="s">
        <v>158</v>
      </c>
      <c r="E1392" s="216" t="s">
        <v>2002</v>
      </c>
      <c r="F1392" s="217" t="s">
        <v>2003</v>
      </c>
      <c r="G1392" s="218" t="s">
        <v>289</v>
      </c>
      <c r="H1392" s="219">
        <v>184.30000000000001</v>
      </c>
      <c r="I1392" s="220"/>
      <c r="J1392" s="221">
        <f>ROUND(I1392*H1392,2)</f>
        <v>0</v>
      </c>
      <c r="K1392" s="217" t="s">
        <v>338</v>
      </c>
      <c r="L1392" s="46"/>
      <c r="M1392" s="222" t="s">
        <v>28</v>
      </c>
      <c r="N1392" s="223" t="s">
        <v>45</v>
      </c>
      <c r="O1392" s="86"/>
      <c r="P1392" s="224">
        <f>O1392*H1392</f>
        <v>0</v>
      </c>
      <c r="Q1392" s="224">
        <v>0.00022000000000000001</v>
      </c>
      <c r="R1392" s="224">
        <f>Q1392*H1392</f>
        <v>0.040546000000000006</v>
      </c>
      <c r="S1392" s="224">
        <v>0</v>
      </c>
      <c r="T1392" s="225">
        <f>S1392*H1392</f>
        <v>0</v>
      </c>
      <c r="U1392" s="40"/>
      <c r="V1392" s="40"/>
      <c r="W1392" s="40"/>
      <c r="X1392" s="40"/>
      <c r="Y1392" s="40"/>
      <c r="Z1392" s="40"/>
      <c r="AA1392" s="40"/>
      <c r="AB1392" s="40"/>
      <c r="AC1392" s="40"/>
      <c r="AD1392" s="40"/>
      <c r="AE1392" s="40"/>
      <c r="AR1392" s="226" t="s">
        <v>1391</v>
      </c>
      <c r="AT1392" s="226" t="s">
        <v>158</v>
      </c>
      <c r="AU1392" s="226" t="s">
        <v>83</v>
      </c>
      <c r="AY1392" s="19" t="s">
        <v>156</v>
      </c>
      <c r="BE1392" s="227">
        <f>IF(N1392="základní",J1392,0)</f>
        <v>0</v>
      </c>
      <c r="BF1392" s="227">
        <f>IF(N1392="snížená",J1392,0)</f>
        <v>0</v>
      </c>
      <c r="BG1392" s="227">
        <f>IF(N1392="zákl. přenesená",J1392,0)</f>
        <v>0</v>
      </c>
      <c r="BH1392" s="227">
        <f>IF(N1392="sníž. přenesená",J1392,0)</f>
        <v>0</v>
      </c>
      <c r="BI1392" s="227">
        <f>IF(N1392="nulová",J1392,0)</f>
        <v>0</v>
      </c>
      <c r="BJ1392" s="19" t="s">
        <v>81</v>
      </c>
      <c r="BK1392" s="227">
        <f>ROUND(I1392*H1392,2)</f>
        <v>0</v>
      </c>
      <c r="BL1392" s="19" t="s">
        <v>1391</v>
      </c>
      <c r="BM1392" s="226" t="s">
        <v>2004</v>
      </c>
    </row>
    <row r="1393" s="2" customFormat="1">
      <c r="A1393" s="40"/>
      <c r="B1393" s="41"/>
      <c r="C1393" s="42"/>
      <c r="D1393" s="228" t="s">
        <v>165</v>
      </c>
      <c r="E1393" s="42"/>
      <c r="F1393" s="229" t="s">
        <v>2003</v>
      </c>
      <c r="G1393" s="42"/>
      <c r="H1393" s="42"/>
      <c r="I1393" s="230"/>
      <c r="J1393" s="42"/>
      <c r="K1393" s="42"/>
      <c r="L1393" s="46"/>
      <c r="M1393" s="231"/>
      <c r="N1393" s="232"/>
      <c r="O1393" s="86"/>
      <c r="P1393" s="86"/>
      <c r="Q1393" s="86"/>
      <c r="R1393" s="86"/>
      <c r="S1393" s="86"/>
      <c r="T1393" s="87"/>
      <c r="U1393" s="40"/>
      <c r="V1393" s="40"/>
      <c r="W1393" s="40"/>
      <c r="X1393" s="40"/>
      <c r="Y1393" s="40"/>
      <c r="Z1393" s="40"/>
      <c r="AA1393" s="40"/>
      <c r="AB1393" s="40"/>
      <c r="AC1393" s="40"/>
      <c r="AD1393" s="40"/>
      <c r="AE1393" s="40"/>
      <c r="AT1393" s="19" t="s">
        <v>165</v>
      </c>
      <c r="AU1393" s="19" t="s">
        <v>83</v>
      </c>
    </row>
    <row r="1394" s="13" customFormat="1">
      <c r="A1394" s="13"/>
      <c r="B1394" s="233"/>
      <c r="C1394" s="234"/>
      <c r="D1394" s="228" t="s">
        <v>170</v>
      </c>
      <c r="E1394" s="235" t="s">
        <v>28</v>
      </c>
      <c r="F1394" s="236" t="s">
        <v>2005</v>
      </c>
      <c r="G1394" s="234"/>
      <c r="H1394" s="237">
        <v>184.30000000000001</v>
      </c>
      <c r="I1394" s="238"/>
      <c r="J1394" s="234"/>
      <c r="K1394" s="234"/>
      <c r="L1394" s="239"/>
      <c r="M1394" s="240"/>
      <c r="N1394" s="241"/>
      <c r="O1394" s="241"/>
      <c r="P1394" s="241"/>
      <c r="Q1394" s="241"/>
      <c r="R1394" s="241"/>
      <c r="S1394" s="241"/>
      <c r="T1394" s="242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3" t="s">
        <v>170</v>
      </c>
      <c r="AU1394" s="243" t="s">
        <v>83</v>
      </c>
      <c r="AV1394" s="13" t="s">
        <v>83</v>
      </c>
      <c r="AW1394" s="13" t="s">
        <v>35</v>
      </c>
      <c r="AX1394" s="13" t="s">
        <v>81</v>
      </c>
      <c r="AY1394" s="243" t="s">
        <v>156</v>
      </c>
    </row>
    <row r="1395" s="2" customFormat="1" ht="37.8" customHeight="1">
      <c r="A1395" s="40"/>
      <c r="B1395" s="41"/>
      <c r="C1395" s="215" t="s">
        <v>2006</v>
      </c>
      <c r="D1395" s="215" t="s">
        <v>158</v>
      </c>
      <c r="E1395" s="216" t="s">
        <v>2007</v>
      </c>
      <c r="F1395" s="217" t="s">
        <v>2008</v>
      </c>
      <c r="G1395" s="218" t="s">
        <v>161</v>
      </c>
      <c r="H1395" s="219">
        <v>523</v>
      </c>
      <c r="I1395" s="220"/>
      <c r="J1395" s="221">
        <f>ROUND(I1395*H1395,2)</f>
        <v>0</v>
      </c>
      <c r="K1395" s="217" t="s">
        <v>338</v>
      </c>
      <c r="L1395" s="46"/>
      <c r="M1395" s="222" t="s">
        <v>28</v>
      </c>
      <c r="N1395" s="223" t="s">
        <v>45</v>
      </c>
      <c r="O1395" s="86"/>
      <c r="P1395" s="224">
        <f>O1395*H1395</f>
        <v>0</v>
      </c>
      <c r="Q1395" s="224">
        <v>0.00036000000000000002</v>
      </c>
      <c r="R1395" s="224">
        <f>Q1395*H1395</f>
        <v>0.18828</v>
      </c>
      <c r="S1395" s="224">
        <v>0</v>
      </c>
      <c r="T1395" s="225">
        <f>S1395*H1395</f>
        <v>0</v>
      </c>
      <c r="U1395" s="40"/>
      <c r="V1395" s="40"/>
      <c r="W1395" s="40"/>
      <c r="X1395" s="40"/>
      <c r="Y1395" s="40"/>
      <c r="Z1395" s="40"/>
      <c r="AA1395" s="40"/>
      <c r="AB1395" s="40"/>
      <c r="AC1395" s="40"/>
      <c r="AD1395" s="40"/>
      <c r="AE1395" s="40"/>
      <c r="AR1395" s="226" t="s">
        <v>1391</v>
      </c>
      <c r="AT1395" s="226" t="s">
        <v>158</v>
      </c>
      <c r="AU1395" s="226" t="s">
        <v>83</v>
      </c>
      <c r="AY1395" s="19" t="s">
        <v>156</v>
      </c>
      <c r="BE1395" s="227">
        <f>IF(N1395="základní",J1395,0)</f>
        <v>0</v>
      </c>
      <c r="BF1395" s="227">
        <f>IF(N1395="snížená",J1395,0)</f>
        <v>0</v>
      </c>
      <c r="BG1395" s="227">
        <f>IF(N1395="zákl. přenesená",J1395,0)</f>
        <v>0</v>
      </c>
      <c r="BH1395" s="227">
        <f>IF(N1395="sníž. přenesená",J1395,0)</f>
        <v>0</v>
      </c>
      <c r="BI1395" s="227">
        <f>IF(N1395="nulová",J1395,0)</f>
        <v>0</v>
      </c>
      <c r="BJ1395" s="19" t="s">
        <v>81</v>
      </c>
      <c r="BK1395" s="227">
        <f>ROUND(I1395*H1395,2)</f>
        <v>0</v>
      </c>
      <c r="BL1395" s="19" t="s">
        <v>1391</v>
      </c>
      <c r="BM1395" s="226" t="s">
        <v>2009</v>
      </c>
    </row>
    <row r="1396" s="2" customFormat="1">
      <c r="A1396" s="40"/>
      <c r="B1396" s="41"/>
      <c r="C1396" s="42"/>
      <c r="D1396" s="228" t="s">
        <v>165</v>
      </c>
      <c r="E1396" s="42"/>
      <c r="F1396" s="229" t="s">
        <v>2008</v>
      </c>
      <c r="G1396" s="42"/>
      <c r="H1396" s="42"/>
      <c r="I1396" s="230"/>
      <c r="J1396" s="42"/>
      <c r="K1396" s="42"/>
      <c r="L1396" s="46"/>
      <c r="M1396" s="231"/>
      <c r="N1396" s="232"/>
      <c r="O1396" s="86"/>
      <c r="P1396" s="86"/>
      <c r="Q1396" s="86"/>
      <c r="R1396" s="86"/>
      <c r="S1396" s="86"/>
      <c r="T1396" s="87"/>
      <c r="U1396" s="40"/>
      <c r="V1396" s="40"/>
      <c r="W1396" s="40"/>
      <c r="X1396" s="40"/>
      <c r="Y1396" s="40"/>
      <c r="Z1396" s="40"/>
      <c r="AA1396" s="40"/>
      <c r="AB1396" s="40"/>
      <c r="AC1396" s="40"/>
      <c r="AD1396" s="40"/>
      <c r="AE1396" s="40"/>
      <c r="AT1396" s="19" t="s">
        <v>165</v>
      </c>
      <c r="AU1396" s="19" t="s">
        <v>83</v>
      </c>
    </row>
    <row r="1397" s="2" customFormat="1" ht="24.15" customHeight="1">
      <c r="A1397" s="40"/>
      <c r="B1397" s="41"/>
      <c r="C1397" s="255" t="s">
        <v>2010</v>
      </c>
      <c r="D1397" s="255" t="s">
        <v>273</v>
      </c>
      <c r="E1397" s="256" t="s">
        <v>2011</v>
      </c>
      <c r="F1397" s="257" t="s">
        <v>2012</v>
      </c>
      <c r="G1397" s="258" t="s">
        <v>161</v>
      </c>
      <c r="H1397" s="259">
        <v>523</v>
      </c>
      <c r="I1397" s="260"/>
      <c r="J1397" s="261">
        <f>ROUND(I1397*H1397,2)</f>
        <v>0</v>
      </c>
      <c r="K1397" s="257" t="s">
        <v>338</v>
      </c>
      <c r="L1397" s="262"/>
      <c r="M1397" s="263" t="s">
        <v>28</v>
      </c>
      <c r="N1397" s="264" t="s">
        <v>45</v>
      </c>
      <c r="O1397" s="86"/>
      <c r="P1397" s="224">
        <f>O1397*H1397</f>
        <v>0</v>
      </c>
      <c r="Q1397" s="224">
        <v>0</v>
      </c>
      <c r="R1397" s="224">
        <f>Q1397*H1397</f>
        <v>0</v>
      </c>
      <c r="S1397" s="224">
        <v>0</v>
      </c>
      <c r="T1397" s="225">
        <f>S1397*H1397</f>
        <v>0</v>
      </c>
      <c r="U1397" s="40"/>
      <c r="V1397" s="40"/>
      <c r="W1397" s="40"/>
      <c r="X1397" s="40"/>
      <c r="Y1397" s="40"/>
      <c r="Z1397" s="40"/>
      <c r="AA1397" s="40"/>
      <c r="AB1397" s="40"/>
      <c r="AC1397" s="40"/>
      <c r="AD1397" s="40"/>
      <c r="AE1397" s="40"/>
      <c r="AR1397" s="226" t="s">
        <v>1411</v>
      </c>
      <c r="AT1397" s="226" t="s">
        <v>273</v>
      </c>
      <c r="AU1397" s="226" t="s">
        <v>83</v>
      </c>
      <c r="AY1397" s="19" t="s">
        <v>156</v>
      </c>
      <c r="BE1397" s="227">
        <f>IF(N1397="základní",J1397,0)</f>
        <v>0</v>
      </c>
      <c r="BF1397" s="227">
        <f>IF(N1397="snížená",J1397,0)</f>
        <v>0</v>
      </c>
      <c r="BG1397" s="227">
        <f>IF(N1397="zákl. přenesená",J1397,0)</f>
        <v>0</v>
      </c>
      <c r="BH1397" s="227">
        <f>IF(N1397="sníž. přenesená",J1397,0)</f>
        <v>0</v>
      </c>
      <c r="BI1397" s="227">
        <f>IF(N1397="nulová",J1397,0)</f>
        <v>0</v>
      </c>
      <c r="BJ1397" s="19" t="s">
        <v>81</v>
      </c>
      <c r="BK1397" s="227">
        <f>ROUND(I1397*H1397,2)</f>
        <v>0</v>
      </c>
      <c r="BL1397" s="19" t="s">
        <v>1391</v>
      </c>
      <c r="BM1397" s="226" t="s">
        <v>2013</v>
      </c>
    </row>
    <row r="1398" s="2" customFormat="1">
      <c r="A1398" s="40"/>
      <c r="B1398" s="41"/>
      <c r="C1398" s="42"/>
      <c r="D1398" s="228" t="s">
        <v>165</v>
      </c>
      <c r="E1398" s="42"/>
      <c r="F1398" s="229" t="s">
        <v>2012</v>
      </c>
      <c r="G1398" s="42"/>
      <c r="H1398" s="42"/>
      <c r="I1398" s="230"/>
      <c r="J1398" s="42"/>
      <c r="K1398" s="42"/>
      <c r="L1398" s="46"/>
      <c r="M1398" s="231"/>
      <c r="N1398" s="232"/>
      <c r="O1398" s="86"/>
      <c r="P1398" s="86"/>
      <c r="Q1398" s="86"/>
      <c r="R1398" s="86"/>
      <c r="S1398" s="86"/>
      <c r="T1398" s="87"/>
      <c r="U1398" s="40"/>
      <c r="V1398" s="40"/>
      <c r="W1398" s="40"/>
      <c r="X1398" s="40"/>
      <c r="Y1398" s="40"/>
      <c r="Z1398" s="40"/>
      <c r="AA1398" s="40"/>
      <c r="AB1398" s="40"/>
      <c r="AC1398" s="40"/>
      <c r="AD1398" s="40"/>
      <c r="AE1398" s="40"/>
      <c r="AT1398" s="19" t="s">
        <v>165</v>
      </c>
      <c r="AU1398" s="19" t="s">
        <v>83</v>
      </c>
    </row>
    <row r="1399" s="2" customFormat="1" ht="24.15" customHeight="1">
      <c r="A1399" s="40"/>
      <c r="B1399" s="41"/>
      <c r="C1399" s="215" t="s">
        <v>2014</v>
      </c>
      <c r="D1399" s="215" t="s">
        <v>158</v>
      </c>
      <c r="E1399" s="216" t="s">
        <v>2015</v>
      </c>
      <c r="F1399" s="217" t="s">
        <v>2016</v>
      </c>
      <c r="G1399" s="218" t="s">
        <v>161</v>
      </c>
      <c r="H1399" s="219">
        <v>523</v>
      </c>
      <c r="I1399" s="220"/>
      <c r="J1399" s="221">
        <f>ROUND(I1399*H1399,2)</f>
        <v>0</v>
      </c>
      <c r="K1399" s="217" t="s">
        <v>338</v>
      </c>
      <c r="L1399" s="46"/>
      <c r="M1399" s="222" t="s">
        <v>28</v>
      </c>
      <c r="N1399" s="223" t="s">
        <v>45</v>
      </c>
      <c r="O1399" s="86"/>
      <c r="P1399" s="224">
        <f>O1399*H1399</f>
        <v>0</v>
      </c>
      <c r="Q1399" s="224">
        <v>0</v>
      </c>
      <c r="R1399" s="224">
        <f>Q1399*H1399</f>
        <v>0</v>
      </c>
      <c r="S1399" s="224">
        <v>0</v>
      </c>
      <c r="T1399" s="225">
        <f>S1399*H1399</f>
        <v>0</v>
      </c>
      <c r="U1399" s="40"/>
      <c r="V1399" s="40"/>
      <c r="W1399" s="40"/>
      <c r="X1399" s="40"/>
      <c r="Y1399" s="40"/>
      <c r="Z1399" s="40"/>
      <c r="AA1399" s="40"/>
      <c r="AB1399" s="40"/>
      <c r="AC1399" s="40"/>
      <c r="AD1399" s="40"/>
      <c r="AE1399" s="40"/>
      <c r="AR1399" s="226" t="s">
        <v>1391</v>
      </c>
      <c r="AT1399" s="226" t="s">
        <v>158</v>
      </c>
      <c r="AU1399" s="226" t="s">
        <v>83</v>
      </c>
      <c r="AY1399" s="19" t="s">
        <v>156</v>
      </c>
      <c r="BE1399" s="227">
        <f>IF(N1399="základní",J1399,0)</f>
        <v>0</v>
      </c>
      <c r="BF1399" s="227">
        <f>IF(N1399="snížená",J1399,0)</f>
        <v>0</v>
      </c>
      <c r="BG1399" s="227">
        <f>IF(N1399="zákl. přenesená",J1399,0)</f>
        <v>0</v>
      </c>
      <c r="BH1399" s="227">
        <f>IF(N1399="sníž. přenesená",J1399,0)</f>
        <v>0</v>
      </c>
      <c r="BI1399" s="227">
        <f>IF(N1399="nulová",J1399,0)</f>
        <v>0</v>
      </c>
      <c r="BJ1399" s="19" t="s">
        <v>81</v>
      </c>
      <c r="BK1399" s="227">
        <f>ROUND(I1399*H1399,2)</f>
        <v>0</v>
      </c>
      <c r="BL1399" s="19" t="s">
        <v>1391</v>
      </c>
      <c r="BM1399" s="226" t="s">
        <v>2017</v>
      </c>
    </row>
    <row r="1400" s="2" customFormat="1">
      <c r="A1400" s="40"/>
      <c r="B1400" s="41"/>
      <c r="C1400" s="42"/>
      <c r="D1400" s="228" t="s">
        <v>165</v>
      </c>
      <c r="E1400" s="42"/>
      <c r="F1400" s="229" t="s">
        <v>2016</v>
      </c>
      <c r="G1400" s="42"/>
      <c r="H1400" s="42"/>
      <c r="I1400" s="230"/>
      <c r="J1400" s="42"/>
      <c r="K1400" s="42"/>
      <c r="L1400" s="46"/>
      <c r="M1400" s="231"/>
      <c r="N1400" s="232"/>
      <c r="O1400" s="86"/>
      <c r="P1400" s="86"/>
      <c r="Q1400" s="86"/>
      <c r="R1400" s="86"/>
      <c r="S1400" s="86"/>
      <c r="T1400" s="87"/>
      <c r="U1400" s="40"/>
      <c r="V1400" s="40"/>
      <c r="W1400" s="40"/>
      <c r="X1400" s="40"/>
      <c r="Y1400" s="40"/>
      <c r="Z1400" s="40"/>
      <c r="AA1400" s="40"/>
      <c r="AB1400" s="40"/>
      <c r="AC1400" s="40"/>
      <c r="AD1400" s="40"/>
      <c r="AE1400" s="40"/>
      <c r="AT1400" s="19" t="s">
        <v>165</v>
      </c>
      <c r="AU1400" s="19" t="s">
        <v>83</v>
      </c>
    </row>
    <row r="1401" s="2" customFormat="1" ht="24.15" customHeight="1">
      <c r="A1401" s="40"/>
      <c r="B1401" s="41"/>
      <c r="C1401" s="215" t="s">
        <v>2018</v>
      </c>
      <c r="D1401" s="215" t="s">
        <v>158</v>
      </c>
      <c r="E1401" s="216" t="s">
        <v>2019</v>
      </c>
      <c r="F1401" s="217" t="s">
        <v>2020</v>
      </c>
      <c r="G1401" s="218" t="s">
        <v>161</v>
      </c>
      <c r="H1401" s="219">
        <v>1348</v>
      </c>
      <c r="I1401" s="220"/>
      <c r="J1401" s="221">
        <f>ROUND(I1401*H1401,2)</f>
        <v>0</v>
      </c>
      <c r="K1401" s="217" t="s">
        <v>338</v>
      </c>
      <c r="L1401" s="46"/>
      <c r="M1401" s="222" t="s">
        <v>28</v>
      </c>
      <c r="N1401" s="223" t="s">
        <v>45</v>
      </c>
      <c r="O1401" s="86"/>
      <c r="P1401" s="224">
        <f>O1401*H1401</f>
        <v>0</v>
      </c>
      <c r="Q1401" s="224">
        <v>0</v>
      </c>
      <c r="R1401" s="224">
        <f>Q1401*H1401</f>
        <v>0</v>
      </c>
      <c r="S1401" s="224">
        <v>0</v>
      </c>
      <c r="T1401" s="225">
        <f>S1401*H1401</f>
        <v>0</v>
      </c>
      <c r="U1401" s="40"/>
      <c r="V1401" s="40"/>
      <c r="W1401" s="40"/>
      <c r="X1401" s="40"/>
      <c r="Y1401" s="40"/>
      <c r="Z1401" s="40"/>
      <c r="AA1401" s="40"/>
      <c r="AB1401" s="40"/>
      <c r="AC1401" s="40"/>
      <c r="AD1401" s="40"/>
      <c r="AE1401" s="40"/>
      <c r="AR1401" s="226" t="s">
        <v>1391</v>
      </c>
      <c r="AT1401" s="226" t="s">
        <v>158</v>
      </c>
      <c r="AU1401" s="226" t="s">
        <v>83</v>
      </c>
      <c r="AY1401" s="19" t="s">
        <v>156</v>
      </c>
      <c r="BE1401" s="227">
        <f>IF(N1401="základní",J1401,0)</f>
        <v>0</v>
      </c>
      <c r="BF1401" s="227">
        <f>IF(N1401="snížená",J1401,0)</f>
        <v>0</v>
      </c>
      <c r="BG1401" s="227">
        <f>IF(N1401="zákl. přenesená",J1401,0)</f>
        <v>0</v>
      </c>
      <c r="BH1401" s="227">
        <f>IF(N1401="sníž. přenesená",J1401,0)</f>
        <v>0</v>
      </c>
      <c r="BI1401" s="227">
        <f>IF(N1401="nulová",J1401,0)</f>
        <v>0</v>
      </c>
      <c r="BJ1401" s="19" t="s">
        <v>81</v>
      </c>
      <c r="BK1401" s="227">
        <f>ROUND(I1401*H1401,2)</f>
        <v>0</v>
      </c>
      <c r="BL1401" s="19" t="s">
        <v>1391</v>
      </c>
      <c r="BM1401" s="226" t="s">
        <v>2021</v>
      </c>
    </row>
    <row r="1402" s="2" customFormat="1">
      <c r="A1402" s="40"/>
      <c r="B1402" s="41"/>
      <c r="C1402" s="42"/>
      <c r="D1402" s="228" t="s">
        <v>165</v>
      </c>
      <c r="E1402" s="42"/>
      <c r="F1402" s="229" t="s">
        <v>2020</v>
      </c>
      <c r="G1402" s="42"/>
      <c r="H1402" s="42"/>
      <c r="I1402" s="230"/>
      <c r="J1402" s="42"/>
      <c r="K1402" s="42"/>
      <c r="L1402" s="46"/>
      <c r="M1402" s="231"/>
      <c r="N1402" s="232"/>
      <c r="O1402" s="86"/>
      <c r="P1402" s="86"/>
      <c r="Q1402" s="86"/>
      <c r="R1402" s="86"/>
      <c r="S1402" s="86"/>
      <c r="T1402" s="87"/>
      <c r="U1402" s="40"/>
      <c r="V1402" s="40"/>
      <c r="W1402" s="40"/>
      <c r="X1402" s="40"/>
      <c r="Y1402" s="40"/>
      <c r="Z1402" s="40"/>
      <c r="AA1402" s="40"/>
      <c r="AB1402" s="40"/>
      <c r="AC1402" s="40"/>
      <c r="AD1402" s="40"/>
      <c r="AE1402" s="40"/>
      <c r="AT1402" s="19" t="s">
        <v>165</v>
      </c>
      <c r="AU1402" s="19" t="s">
        <v>83</v>
      </c>
    </row>
    <row r="1403" s="2" customFormat="1" ht="37.8" customHeight="1">
      <c r="A1403" s="40"/>
      <c r="B1403" s="41"/>
      <c r="C1403" s="255" t="s">
        <v>2022</v>
      </c>
      <c r="D1403" s="255" t="s">
        <v>273</v>
      </c>
      <c r="E1403" s="256" t="s">
        <v>2023</v>
      </c>
      <c r="F1403" s="257" t="s">
        <v>2024</v>
      </c>
      <c r="G1403" s="258" t="s">
        <v>161</v>
      </c>
      <c r="H1403" s="259">
        <v>1482.8</v>
      </c>
      <c r="I1403" s="260"/>
      <c r="J1403" s="261">
        <f>ROUND(I1403*H1403,2)</f>
        <v>0</v>
      </c>
      <c r="K1403" s="257" t="s">
        <v>162</v>
      </c>
      <c r="L1403" s="262"/>
      <c r="M1403" s="263" t="s">
        <v>28</v>
      </c>
      <c r="N1403" s="264" t="s">
        <v>45</v>
      </c>
      <c r="O1403" s="86"/>
      <c r="P1403" s="224">
        <f>O1403*H1403</f>
        <v>0</v>
      </c>
      <c r="Q1403" s="224">
        <v>0.00013999999999999999</v>
      </c>
      <c r="R1403" s="224">
        <f>Q1403*H1403</f>
        <v>0.20759199999999997</v>
      </c>
      <c r="S1403" s="224">
        <v>0</v>
      </c>
      <c r="T1403" s="225">
        <f>S1403*H1403</f>
        <v>0</v>
      </c>
      <c r="U1403" s="40"/>
      <c r="V1403" s="40"/>
      <c r="W1403" s="40"/>
      <c r="X1403" s="40"/>
      <c r="Y1403" s="40"/>
      <c r="Z1403" s="40"/>
      <c r="AA1403" s="40"/>
      <c r="AB1403" s="40"/>
      <c r="AC1403" s="40"/>
      <c r="AD1403" s="40"/>
      <c r="AE1403" s="40"/>
      <c r="AR1403" s="226" t="s">
        <v>1411</v>
      </c>
      <c r="AT1403" s="226" t="s">
        <v>273</v>
      </c>
      <c r="AU1403" s="226" t="s">
        <v>83</v>
      </c>
      <c r="AY1403" s="19" t="s">
        <v>156</v>
      </c>
      <c r="BE1403" s="227">
        <f>IF(N1403="základní",J1403,0)</f>
        <v>0</v>
      </c>
      <c r="BF1403" s="227">
        <f>IF(N1403="snížená",J1403,0)</f>
        <v>0</v>
      </c>
      <c r="BG1403" s="227">
        <f>IF(N1403="zákl. přenesená",J1403,0)</f>
        <v>0</v>
      </c>
      <c r="BH1403" s="227">
        <f>IF(N1403="sníž. přenesená",J1403,0)</f>
        <v>0</v>
      </c>
      <c r="BI1403" s="227">
        <f>IF(N1403="nulová",J1403,0)</f>
        <v>0</v>
      </c>
      <c r="BJ1403" s="19" t="s">
        <v>81</v>
      </c>
      <c r="BK1403" s="227">
        <f>ROUND(I1403*H1403,2)</f>
        <v>0</v>
      </c>
      <c r="BL1403" s="19" t="s">
        <v>1391</v>
      </c>
      <c r="BM1403" s="226" t="s">
        <v>2025</v>
      </c>
    </row>
    <row r="1404" s="2" customFormat="1">
      <c r="A1404" s="40"/>
      <c r="B1404" s="41"/>
      <c r="C1404" s="42"/>
      <c r="D1404" s="228" t="s">
        <v>165</v>
      </c>
      <c r="E1404" s="42"/>
      <c r="F1404" s="229" t="s">
        <v>2024</v>
      </c>
      <c r="G1404" s="42"/>
      <c r="H1404" s="42"/>
      <c r="I1404" s="230"/>
      <c r="J1404" s="42"/>
      <c r="K1404" s="42"/>
      <c r="L1404" s="46"/>
      <c r="M1404" s="231"/>
      <c r="N1404" s="232"/>
      <c r="O1404" s="86"/>
      <c r="P1404" s="86"/>
      <c r="Q1404" s="86"/>
      <c r="R1404" s="86"/>
      <c r="S1404" s="86"/>
      <c r="T1404" s="87"/>
      <c r="U1404" s="40"/>
      <c r="V1404" s="40"/>
      <c r="W1404" s="40"/>
      <c r="X1404" s="40"/>
      <c r="Y1404" s="40"/>
      <c r="Z1404" s="40"/>
      <c r="AA1404" s="40"/>
      <c r="AB1404" s="40"/>
      <c r="AC1404" s="40"/>
      <c r="AD1404" s="40"/>
      <c r="AE1404" s="40"/>
      <c r="AT1404" s="19" t="s">
        <v>165</v>
      </c>
      <c r="AU1404" s="19" t="s">
        <v>83</v>
      </c>
    </row>
    <row r="1405" s="13" customFormat="1">
      <c r="A1405" s="13"/>
      <c r="B1405" s="233"/>
      <c r="C1405" s="234"/>
      <c r="D1405" s="228" t="s">
        <v>170</v>
      </c>
      <c r="E1405" s="235" t="s">
        <v>28</v>
      </c>
      <c r="F1405" s="236" t="s">
        <v>2026</v>
      </c>
      <c r="G1405" s="234"/>
      <c r="H1405" s="237">
        <v>1482.8</v>
      </c>
      <c r="I1405" s="238"/>
      <c r="J1405" s="234"/>
      <c r="K1405" s="234"/>
      <c r="L1405" s="239"/>
      <c r="M1405" s="240"/>
      <c r="N1405" s="241"/>
      <c r="O1405" s="241"/>
      <c r="P1405" s="241"/>
      <c r="Q1405" s="241"/>
      <c r="R1405" s="241"/>
      <c r="S1405" s="241"/>
      <c r="T1405" s="242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43" t="s">
        <v>170</v>
      </c>
      <c r="AU1405" s="243" t="s">
        <v>83</v>
      </c>
      <c r="AV1405" s="13" t="s">
        <v>83</v>
      </c>
      <c r="AW1405" s="13" t="s">
        <v>35</v>
      </c>
      <c r="AX1405" s="13" t="s">
        <v>81</v>
      </c>
      <c r="AY1405" s="243" t="s">
        <v>156</v>
      </c>
    </row>
    <row r="1406" s="2" customFormat="1" ht="49.05" customHeight="1">
      <c r="A1406" s="40"/>
      <c r="B1406" s="41"/>
      <c r="C1406" s="215" t="s">
        <v>2027</v>
      </c>
      <c r="D1406" s="215" t="s">
        <v>158</v>
      </c>
      <c r="E1406" s="216" t="s">
        <v>2028</v>
      </c>
      <c r="F1406" s="217" t="s">
        <v>2029</v>
      </c>
      <c r="G1406" s="218" t="s">
        <v>218</v>
      </c>
      <c r="H1406" s="219">
        <v>0.57499999999999996</v>
      </c>
      <c r="I1406" s="220"/>
      <c r="J1406" s="221">
        <f>ROUND(I1406*H1406,2)</f>
        <v>0</v>
      </c>
      <c r="K1406" s="217" t="s">
        <v>162</v>
      </c>
      <c r="L1406" s="46"/>
      <c r="M1406" s="222" t="s">
        <v>28</v>
      </c>
      <c r="N1406" s="223" t="s">
        <v>45</v>
      </c>
      <c r="O1406" s="86"/>
      <c r="P1406" s="224">
        <f>O1406*H1406</f>
        <v>0</v>
      </c>
      <c r="Q1406" s="224">
        <v>0</v>
      </c>
      <c r="R1406" s="224">
        <f>Q1406*H1406</f>
        <v>0</v>
      </c>
      <c r="S1406" s="224">
        <v>0</v>
      </c>
      <c r="T1406" s="225">
        <f>S1406*H1406</f>
        <v>0</v>
      </c>
      <c r="U1406" s="40"/>
      <c r="V1406" s="40"/>
      <c r="W1406" s="40"/>
      <c r="X1406" s="40"/>
      <c r="Y1406" s="40"/>
      <c r="Z1406" s="40"/>
      <c r="AA1406" s="40"/>
      <c r="AB1406" s="40"/>
      <c r="AC1406" s="40"/>
      <c r="AD1406" s="40"/>
      <c r="AE1406" s="40"/>
      <c r="AR1406" s="226" t="s">
        <v>1391</v>
      </c>
      <c r="AT1406" s="226" t="s">
        <v>158</v>
      </c>
      <c r="AU1406" s="226" t="s">
        <v>83</v>
      </c>
      <c r="AY1406" s="19" t="s">
        <v>156</v>
      </c>
      <c r="BE1406" s="227">
        <f>IF(N1406="základní",J1406,0)</f>
        <v>0</v>
      </c>
      <c r="BF1406" s="227">
        <f>IF(N1406="snížená",J1406,0)</f>
        <v>0</v>
      </c>
      <c r="BG1406" s="227">
        <f>IF(N1406="zákl. přenesená",J1406,0)</f>
        <v>0</v>
      </c>
      <c r="BH1406" s="227">
        <f>IF(N1406="sníž. přenesená",J1406,0)</f>
        <v>0</v>
      </c>
      <c r="BI1406" s="227">
        <f>IF(N1406="nulová",J1406,0)</f>
        <v>0</v>
      </c>
      <c r="BJ1406" s="19" t="s">
        <v>81</v>
      </c>
      <c r="BK1406" s="227">
        <f>ROUND(I1406*H1406,2)</f>
        <v>0</v>
      </c>
      <c r="BL1406" s="19" t="s">
        <v>1391</v>
      </c>
      <c r="BM1406" s="226" t="s">
        <v>2030</v>
      </c>
    </row>
    <row r="1407" s="2" customFormat="1">
      <c r="A1407" s="40"/>
      <c r="B1407" s="41"/>
      <c r="C1407" s="42"/>
      <c r="D1407" s="228" t="s">
        <v>165</v>
      </c>
      <c r="E1407" s="42"/>
      <c r="F1407" s="229" t="s">
        <v>2029</v>
      </c>
      <c r="G1407" s="42"/>
      <c r="H1407" s="42"/>
      <c r="I1407" s="230"/>
      <c r="J1407" s="42"/>
      <c r="K1407" s="42"/>
      <c r="L1407" s="46"/>
      <c r="M1407" s="231"/>
      <c r="N1407" s="232"/>
      <c r="O1407" s="86"/>
      <c r="P1407" s="86"/>
      <c r="Q1407" s="86"/>
      <c r="R1407" s="86"/>
      <c r="S1407" s="86"/>
      <c r="T1407" s="87"/>
      <c r="U1407" s="40"/>
      <c r="V1407" s="40"/>
      <c r="W1407" s="40"/>
      <c r="X1407" s="40"/>
      <c r="Y1407" s="40"/>
      <c r="Z1407" s="40"/>
      <c r="AA1407" s="40"/>
      <c r="AB1407" s="40"/>
      <c r="AC1407" s="40"/>
      <c r="AD1407" s="40"/>
      <c r="AE1407" s="40"/>
      <c r="AT1407" s="19" t="s">
        <v>165</v>
      </c>
      <c r="AU1407" s="19" t="s">
        <v>83</v>
      </c>
    </row>
    <row r="1408" s="12" customFormat="1" ht="22.8" customHeight="1">
      <c r="A1408" s="12"/>
      <c r="B1408" s="199"/>
      <c r="C1408" s="200"/>
      <c r="D1408" s="201" t="s">
        <v>73</v>
      </c>
      <c r="E1408" s="213" t="s">
        <v>2031</v>
      </c>
      <c r="F1408" s="213" t="s">
        <v>2032</v>
      </c>
      <c r="G1408" s="200"/>
      <c r="H1408" s="200"/>
      <c r="I1408" s="203"/>
      <c r="J1408" s="214">
        <f>BK1408</f>
        <v>0</v>
      </c>
      <c r="K1408" s="200"/>
      <c r="L1408" s="205"/>
      <c r="M1408" s="206"/>
      <c r="N1408" s="207"/>
      <c r="O1408" s="207"/>
      <c r="P1408" s="208">
        <f>SUM(P1409:P1451)</f>
        <v>0</v>
      </c>
      <c r="Q1408" s="207"/>
      <c r="R1408" s="208">
        <f>SUM(R1409:R1451)</f>
        <v>0.72249999999999992</v>
      </c>
      <c r="S1408" s="207"/>
      <c r="T1408" s="209">
        <f>SUM(T1409:T1451)</f>
        <v>0.66105000000000003</v>
      </c>
      <c r="U1408" s="12"/>
      <c r="V1408" s="12"/>
      <c r="W1408" s="12"/>
      <c r="X1408" s="12"/>
      <c r="Y1408" s="12"/>
      <c r="Z1408" s="12"/>
      <c r="AA1408" s="12"/>
      <c r="AB1408" s="12"/>
      <c r="AC1408" s="12"/>
      <c r="AD1408" s="12"/>
      <c r="AE1408" s="12"/>
      <c r="AR1408" s="210" t="s">
        <v>83</v>
      </c>
      <c r="AT1408" s="211" t="s">
        <v>73</v>
      </c>
      <c r="AU1408" s="211" t="s">
        <v>81</v>
      </c>
      <c r="AY1408" s="210" t="s">
        <v>156</v>
      </c>
      <c r="BK1408" s="212">
        <f>SUM(BK1409:BK1451)</f>
        <v>0</v>
      </c>
    </row>
    <row r="1409" s="2" customFormat="1" ht="14.4" customHeight="1">
      <c r="A1409" s="40"/>
      <c r="B1409" s="41"/>
      <c r="C1409" s="215" t="s">
        <v>2033</v>
      </c>
      <c r="D1409" s="215" t="s">
        <v>158</v>
      </c>
      <c r="E1409" s="216" t="s">
        <v>2034</v>
      </c>
      <c r="F1409" s="217" t="s">
        <v>2035</v>
      </c>
      <c r="G1409" s="218" t="s">
        <v>161</v>
      </c>
      <c r="H1409" s="219">
        <v>39</v>
      </c>
      <c r="I1409" s="220"/>
      <c r="J1409" s="221">
        <f>ROUND(I1409*H1409,2)</f>
        <v>0</v>
      </c>
      <c r="K1409" s="217" t="s">
        <v>162</v>
      </c>
      <c r="L1409" s="46"/>
      <c r="M1409" s="222" t="s">
        <v>28</v>
      </c>
      <c r="N1409" s="223" t="s">
        <v>45</v>
      </c>
      <c r="O1409" s="86"/>
      <c r="P1409" s="224">
        <f>O1409*H1409</f>
        <v>0</v>
      </c>
      <c r="Q1409" s="224">
        <v>0</v>
      </c>
      <c r="R1409" s="224">
        <f>Q1409*H1409</f>
        <v>0</v>
      </c>
      <c r="S1409" s="224">
        <v>0.01695</v>
      </c>
      <c r="T1409" s="225">
        <f>S1409*H1409</f>
        <v>0.66105000000000003</v>
      </c>
      <c r="U1409" s="40"/>
      <c r="V1409" s="40"/>
      <c r="W1409" s="40"/>
      <c r="X1409" s="40"/>
      <c r="Y1409" s="40"/>
      <c r="Z1409" s="40"/>
      <c r="AA1409" s="40"/>
      <c r="AB1409" s="40"/>
      <c r="AC1409" s="40"/>
      <c r="AD1409" s="40"/>
      <c r="AE1409" s="40"/>
      <c r="AR1409" s="226" t="s">
        <v>1391</v>
      </c>
      <c r="AT1409" s="226" t="s">
        <v>158</v>
      </c>
      <c r="AU1409" s="226" t="s">
        <v>83</v>
      </c>
      <c r="AY1409" s="19" t="s">
        <v>156</v>
      </c>
      <c r="BE1409" s="227">
        <f>IF(N1409="základní",J1409,0)</f>
        <v>0</v>
      </c>
      <c r="BF1409" s="227">
        <f>IF(N1409="snížená",J1409,0)</f>
        <v>0</v>
      </c>
      <c r="BG1409" s="227">
        <f>IF(N1409="zákl. přenesená",J1409,0)</f>
        <v>0</v>
      </c>
      <c r="BH1409" s="227">
        <f>IF(N1409="sníž. přenesená",J1409,0)</f>
        <v>0</v>
      </c>
      <c r="BI1409" s="227">
        <f>IF(N1409="nulová",J1409,0)</f>
        <v>0</v>
      </c>
      <c r="BJ1409" s="19" t="s">
        <v>81</v>
      </c>
      <c r="BK1409" s="227">
        <f>ROUND(I1409*H1409,2)</f>
        <v>0</v>
      </c>
      <c r="BL1409" s="19" t="s">
        <v>1391</v>
      </c>
      <c r="BM1409" s="226" t="s">
        <v>2036</v>
      </c>
    </row>
    <row r="1410" s="2" customFormat="1">
      <c r="A1410" s="40"/>
      <c r="B1410" s="41"/>
      <c r="C1410" s="42"/>
      <c r="D1410" s="228" t="s">
        <v>165</v>
      </c>
      <c r="E1410" s="42"/>
      <c r="F1410" s="229" t="s">
        <v>2035</v>
      </c>
      <c r="G1410" s="42"/>
      <c r="H1410" s="42"/>
      <c r="I1410" s="230"/>
      <c r="J1410" s="42"/>
      <c r="K1410" s="42"/>
      <c r="L1410" s="46"/>
      <c r="M1410" s="231"/>
      <c r="N1410" s="232"/>
      <c r="O1410" s="86"/>
      <c r="P1410" s="86"/>
      <c r="Q1410" s="86"/>
      <c r="R1410" s="86"/>
      <c r="S1410" s="86"/>
      <c r="T1410" s="87"/>
      <c r="U1410" s="40"/>
      <c r="V1410" s="40"/>
      <c r="W1410" s="40"/>
      <c r="X1410" s="40"/>
      <c r="Y1410" s="40"/>
      <c r="Z1410" s="40"/>
      <c r="AA1410" s="40"/>
      <c r="AB1410" s="40"/>
      <c r="AC1410" s="40"/>
      <c r="AD1410" s="40"/>
      <c r="AE1410" s="40"/>
      <c r="AT1410" s="19" t="s">
        <v>165</v>
      </c>
      <c r="AU1410" s="19" t="s">
        <v>83</v>
      </c>
    </row>
    <row r="1411" s="2" customFormat="1" ht="49.05" customHeight="1">
      <c r="A1411" s="40"/>
      <c r="B1411" s="41"/>
      <c r="C1411" s="215" t="s">
        <v>2037</v>
      </c>
      <c r="D1411" s="215" t="s">
        <v>158</v>
      </c>
      <c r="E1411" s="216" t="s">
        <v>2038</v>
      </c>
      <c r="F1411" s="217" t="s">
        <v>2039</v>
      </c>
      <c r="G1411" s="218" t="s">
        <v>257</v>
      </c>
      <c r="H1411" s="219">
        <v>1</v>
      </c>
      <c r="I1411" s="220"/>
      <c r="J1411" s="221">
        <f>ROUND(I1411*H1411,2)</f>
        <v>0</v>
      </c>
      <c r="K1411" s="217" t="s">
        <v>162</v>
      </c>
      <c r="L1411" s="46"/>
      <c r="M1411" s="222" t="s">
        <v>28</v>
      </c>
      <c r="N1411" s="223" t="s">
        <v>45</v>
      </c>
      <c r="O1411" s="86"/>
      <c r="P1411" s="224">
        <f>O1411*H1411</f>
        <v>0</v>
      </c>
      <c r="Q1411" s="224">
        <v>0.00027</v>
      </c>
      <c r="R1411" s="224">
        <f>Q1411*H1411</f>
        <v>0.00027</v>
      </c>
      <c r="S1411" s="224">
        <v>0</v>
      </c>
      <c r="T1411" s="225">
        <f>S1411*H1411</f>
        <v>0</v>
      </c>
      <c r="U1411" s="40"/>
      <c r="V1411" s="40"/>
      <c r="W1411" s="40"/>
      <c r="X1411" s="40"/>
      <c r="Y1411" s="40"/>
      <c r="Z1411" s="40"/>
      <c r="AA1411" s="40"/>
      <c r="AB1411" s="40"/>
      <c r="AC1411" s="40"/>
      <c r="AD1411" s="40"/>
      <c r="AE1411" s="40"/>
      <c r="AR1411" s="226" t="s">
        <v>1391</v>
      </c>
      <c r="AT1411" s="226" t="s">
        <v>158</v>
      </c>
      <c r="AU1411" s="226" t="s">
        <v>83</v>
      </c>
      <c r="AY1411" s="19" t="s">
        <v>156</v>
      </c>
      <c r="BE1411" s="227">
        <f>IF(N1411="základní",J1411,0)</f>
        <v>0</v>
      </c>
      <c r="BF1411" s="227">
        <f>IF(N1411="snížená",J1411,0)</f>
        <v>0</v>
      </c>
      <c r="BG1411" s="227">
        <f>IF(N1411="zákl. přenesená",J1411,0)</f>
        <v>0</v>
      </c>
      <c r="BH1411" s="227">
        <f>IF(N1411="sníž. přenesená",J1411,0)</f>
        <v>0</v>
      </c>
      <c r="BI1411" s="227">
        <f>IF(N1411="nulová",J1411,0)</f>
        <v>0</v>
      </c>
      <c r="BJ1411" s="19" t="s">
        <v>81</v>
      </c>
      <c r="BK1411" s="227">
        <f>ROUND(I1411*H1411,2)</f>
        <v>0</v>
      </c>
      <c r="BL1411" s="19" t="s">
        <v>1391</v>
      </c>
      <c r="BM1411" s="226" t="s">
        <v>2040</v>
      </c>
    </row>
    <row r="1412" s="2" customFormat="1">
      <c r="A1412" s="40"/>
      <c r="B1412" s="41"/>
      <c r="C1412" s="42"/>
      <c r="D1412" s="228" t="s">
        <v>165</v>
      </c>
      <c r="E1412" s="42"/>
      <c r="F1412" s="229" t="s">
        <v>2039</v>
      </c>
      <c r="G1412" s="42"/>
      <c r="H1412" s="42"/>
      <c r="I1412" s="230"/>
      <c r="J1412" s="42"/>
      <c r="K1412" s="42"/>
      <c r="L1412" s="46"/>
      <c r="M1412" s="231"/>
      <c r="N1412" s="232"/>
      <c r="O1412" s="86"/>
      <c r="P1412" s="86"/>
      <c r="Q1412" s="86"/>
      <c r="R1412" s="86"/>
      <c r="S1412" s="86"/>
      <c r="T1412" s="87"/>
      <c r="U1412" s="40"/>
      <c r="V1412" s="40"/>
      <c r="W1412" s="40"/>
      <c r="X1412" s="40"/>
      <c r="Y1412" s="40"/>
      <c r="Z1412" s="40"/>
      <c r="AA1412" s="40"/>
      <c r="AB1412" s="40"/>
      <c r="AC1412" s="40"/>
      <c r="AD1412" s="40"/>
      <c r="AE1412" s="40"/>
      <c r="AT1412" s="19" t="s">
        <v>165</v>
      </c>
      <c r="AU1412" s="19" t="s">
        <v>83</v>
      </c>
    </row>
    <row r="1413" s="2" customFormat="1" ht="24.15" customHeight="1">
      <c r="A1413" s="40"/>
      <c r="B1413" s="41"/>
      <c r="C1413" s="255" t="s">
        <v>2041</v>
      </c>
      <c r="D1413" s="255" t="s">
        <v>273</v>
      </c>
      <c r="E1413" s="256" t="s">
        <v>2042</v>
      </c>
      <c r="F1413" s="257" t="s">
        <v>2043</v>
      </c>
      <c r="G1413" s="258" t="s">
        <v>257</v>
      </c>
      <c r="H1413" s="259">
        <v>1</v>
      </c>
      <c r="I1413" s="260"/>
      <c r="J1413" s="261">
        <f>ROUND(I1413*H1413,2)</f>
        <v>0</v>
      </c>
      <c r="K1413" s="257" t="s">
        <v>338</v>
      </c>
      <c r="L1413" s="262"/>
      <c r="M1413" s="263" t="s">
        <v>28</v>
      </c>
      <c r="N1413" s="264" t="s">
        <v>45</v>
      </c>
      <c r="O1413" s="86"/>
      <c r="P1413" s="224">
        <f>O1413*H1413</f>
        <v>0</v>
      </c>
      <c r="Q1413" s="224">
        <v>0.023699999999999999</v>
      </c>
      <c r="R1413" s="224">
        <f>Q1413*H1413</f>
        <v>0.023699999999999999</v>
      </c>
      <c r="S1413" s="224">
        <v>0</v>
      </c>
      <c r="T1413" s="225">
        <f>S1413*H1413</f>
        <v>0</v>
      </c>
      <c r="U1413" s="40"/>
      <c r="V1413" s="40"/>
      <c r="W1413" s="40"/>
      <c r="X1413" s="40"/>
      <c r="Y1413" s="40"/>
      <c r="Z1413" s="40"/>
      <c r="AA1413" s="40"/>
      <c r="AB1413" s="40"/>
      <c r="AC1413" s="40"/>
      <c r="AD1413" s="40"/>
      <c r="AE1413" s="40"/>
      <c r="AR1413" s="226" t="s">
        <v>1411</v>
      </c>
      <c r="AT1413" s="226" t="s">
        <v>273</v>
      </c>
      <c r="AU1413" s="226" t="s">
        <v>83</v>
      </c>
      <c r="AY1413" s="19" t="s">
        <v>156</v>
      </c>
      <c r="BE1413" s="227">
        <f>IF(N1413="základní",J1413,0)</f>
        <v>0</v>
      </c>
      <c r="BF1413" s="227">
        <f>IF(N1413="snížená",J1413,0)</f>
        <v>0</v>
      </c>
      <c r="BG1413" s="227">
        <f>IF(N1413="zákl. přenesená",J1413,0)</f>
        <v>0</v>
      </c>
      <c r="BH1413" s="227">
        <f>IF(N1413="sníž. přenesená",J1413,0)</f>
        <v>0</v>
      </c>
      <c r="BI1413" s="227">
        <f>IF(N1413="nulová",J1413,0)</f>
        <v>0</v>
      </c>
      <c r="BJ1413" s="19" t="s">
        <v>81</v>
      </c>
      <c r="BK1413" s="227">
        <f>ROUND(I1413*H1413,2)</f>
        <v>0</v>
      </c>
      <c r="BL1413" s="19" t="s">
        <v>1391</v>
      </c>
      <c r="BM1413" s="226" t="s">
        <v>2044</v>
      </c>
    </row>
    <row r="1414" s="2" customFormat="1">
      <c r="A1414" s="40"/>
      <c r="B1414" s="41"/>
      <c r="C1414" s="42"/>
      <c r="D1414" s="228" t="s">
        <v>165</v>
      </c>
      <c r="E1414" s="42"/>
      <c r="F1414" s="229" t="s">
        <v>2043</v>
      </c>
      <c r="G1414" s="42"/>
      <c r="H1414" s="42"/>
      <c r="I1414" s="230"/>
      <c r="J1414" s="42"/>
      <c r="K1414" s="42"/>
      <c r="L1414" s="46"/>
      <c r="M1414" s="231"/>
      <c r="N1414" s="232"/>
      <c r="O1414" s="86"/>
      <c r="P1414" s="86"/>
      <c r="Q1414" s="86"/>
      <c r="R1414" s="86"/>
      <c r="S1414" s="86"/>
      <c r="T1414" s="87"/>
      <c r="U1414" s="40"/>
      <c r="V1414" s="40"/>
      <c r="W1414" s="40"/>
      <c r="X1414" s="40"/>
      <c r="Y1414" s="40"/>
      <c r="Z1414" s="40"/>
      <c r="AA1414" s="40"/>
      <c r="AB1414" s="40"/>
      <c r="AC1414" s="40"/>
      <c r="AD1414" s="40"/>
      <c r="AE1414" s="40"/>
      <c r="AT1414" s="19" t="s">
        <v>165</v>
      </c>
      <c r="AU1414" s="19" t="s">
        <v>83</v>
      </c>
    </row>
    <row r="1415" s="13" customFormat="1">
      <c r="A1415" s="13"/>
      <c r="B1415" s="233"/>
      <c r="C1415" s="234"/>
      <c r="D1415" s="228" t="s">
        <v>170</v>
      </c>
      <c r="E1415" s="235" t="s">
        <v>28</v>
      </c>
      <c r="F1415" s="236" t="s">
        <v>2045</v>
      </c>
      <c r="G1415" s="234"/>
      <c r="H1415" s="237">
        <v>1</v>
      </c>
      <c r="I1415" s="238"/>
      <c r="J1415" s="234"/>
      <c r="K1415" s="234"/>
      <c r="L1415" s="239"/>
      <c r="M1415" s="240"/>
      <c r="N1415" s="241"/>
      <c r="O1415" s="241"/>
      <c r="P1415" s="241"/>
      <c r="Q1415" s="241"/>
      <c r="R1415" s="241"/>
      <c r="S1415" s="241"/>
      <c r="T1415" s="242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43" t="s">
        <v>170</v>
      </c>
      <c r="AU1415" s="243" t="s">
        <v>83</v>
      </c>
      <c r="AV1415" s="13" t="s">
        <v>83</v>
      </c>
      <c r="AW1415" s="13" t="s">
        <v>35</v>
      </c>
      <c r="AX1415" s="13" t="s">
        <v>81</v>
      </c>
      <c r="AY1415" s="243" t="s">
        <v>156</v>
      </c>
    </row>
    <row r="1416" s="2" customFormat="1" ht="49.05" customHeight="1">
      <c r="A1416" s="40"/>
      <c r="B1416" s="41"/>
      <c r="C1416" s="215" t="s">
        <v>2046</v>
      </c>
      <c r="D1416" s="215" t="s">
        <v>158</v>
      </c>
      <c r="E1416" s="216" t="s">
        <v>2047</v>
      </c>
      <c r="F1416" s="217" t="s">
        <v>2048</v>
      </c>
      <c r="G1416" s="218" t="s">
        <v>257</v>
      </c>
      <c r="H1416" s="219">
        <v>2</v>
      </c>
      <c r="I1416" s="220"/>
      <c r="J1416" s="221">
        <f>ROUND(I1416*H1416,2)</f>
        <v>0</v>
      </c>
      <c r="K1416" s="217" t="s">
        <v>162</v>
      </c>
      <c r="L1416" s="46"/>
      <c r="M1416" s="222" t="s">
        <v>28</v>
      </c>
      <c r="N1416" s="223" t="s">
        <v>45</v>
      </c>
      <c r="O1416" s="86"/>
      <c r="P1416" s="224">
        <f>O1416*H1416</f>
        <v>0</v>
      </c>
      <c r="Q1416" s="224">
        <v>0.00025999999999999998</v>
      </c>
      <c r="R1416" s="224">
        <f>Q1416*H1416</f>
        <v>0.00051999999999999995</v>
      </c>
      <c r="S1416" s="224">
        <v>0</v>
      </c>
      <c r="T1416" s="225">
        <f>S1416*H1416</f>
        <v>0</v>
      </c>
      <c r="U1416" s="40"/>
      <c r="V1416" s="40"/>
      <c r="W1416" s="40"/>
      <c r="X1416" s="40"/>
      <c r="Y1416" s="40"/>
      <c r="Z1416" s="40"/>
      <c r="AA1416" s="40"/>
      <c r="AB1416" s="40"/>
      <c r="AC1416" s="40"/>
      <c r="AD1416" s="40"/>
      <c r="AE1416" s="40"/>
      <c r="AR1416" s="226" t="s">
        <v>1391</v>
      </c>
      <c r="AT1416" s="226" t="s">
        <v>158</v>
      </c>
      <c r="AU1416" s="226" t="s">
        <v>83</v>
      </c>
      <c r="AY1416" s="19" t="s">
        <v>156</v>
      </c>
      <c r="BE1416" s="227">
        <f>IF(N1416="základní",J1416,0)</f>
        <v>0</v>
      </c>
      <c r="BF1416" s="227">
        <f>IF(N1416="snížená",J1416,0)</f>
        <v>0</v>
      </c>
      <c r="BG1416" s="227">
        <f>IF(N1416="zákl. přenesená",J1416,0)</f>
        <v>0</v>
      </c>
      <c r="BH1416" s="227">
        <f>IF(N1416="sníž. přenesená",J1416,0)</f>
        <v>0</v>
      </c>
      <c r="BI1416" s="227">
        <f>IF(N1416="nulová",J1416,0)</f>
        <v>0</v>
      </c>
      <c r="BJ1416" s="19" t="s">
        <v>81</v>
      </c>
      <c r="BK1416" s="227">
        <f>ROUND(I1416*H1416,2)</f>
        <v>0</v>
      </c>
      <c r="BL1416" s="19" t="s">
        <v>1391</v>
      </c>
      <c r="BM1416" s="226" t="s">
        <v>2049</v>
      </c>
    </row>
    <row r="1417" s="2" customFormat="1">
      <c r="A1417" s="40"/>
      <c r="B1417" s="41"/>
      <c r="C1417" s="42"/>
      <c r="D1417" s="228" t="s">
        <v>165</v>
      </c>
      <c r="E1417" s="42"/>
      <c r="F1417" s="229" t="s">
        <v>2048</v>
      </c>
      <c r="G1417" s="42"/>
      <c r="H1417" s="42"/>
      <c r="I1417" s="230"/>
      <c r="J1417" s="42"/>
      <c r="K1417" s="42"/>
      <c r="L1417" s="46"/>
      <c r="M1417" s="231"/>
      <c r="N1417" s="232"/>
      <c r="O1417" s="86"/>
      <c r="P1417" s="86"/>
      <c r="Q1417" s="86"/>
      <c r="R1417" s="86"/>
      <c r="S1417" s="86"/>
      <c r="T1417" s="87"/>
      <c r="U1417" s="40"/>
      <c r="V1417" s="40"/>
      <c r="W1417" s="40"/>
      <c r="X1417" s="40"/>
      <c r="Y1417" s="40"/>
      <c r="Z1417" s="40"/>
      <c r="AA1417" s="40"/>
      <c r="AB1417" s="40"/>
      <c r="AC1417" s="40"/>
      <c r="AD1417" s="40"/>
      <c r="AE1417" s="40"/>
      <c r="AT1417" s="19" t="s">
        <v>165</v>
      </c>
      <c r="AU1417" s="19" t="s">
        <v>83</v>
      </c>
    </row>
    <row r="1418" s="2" customFormat="1" ht="24.15" customHeight="1">
      <c r="A1418" s="40"/>
      <c r="B1418" s="41"/>
      <c r="C1418" s="255" t="s">
        <v>2050</v>
      </c>
      <c r="D1418" s="255" t="s">
        <v>273</v>
      </c>
      <c r="E1418" s="256" t="s">
        <v>2051</v>
      </c>
      <c r="F1418" s="257" t="s">
        <v>2052</v>
      </c>
      <c r="G1418" s="258" t="s">
        <v>257</v>
      </c>
      <c r="H1418" s="259">
        <v>2</v>
      </c>
      <c r="I1418" s="260"/>
      <c r="J1418" s="261">
        <f>ROUND(I1418*H1418,2)</f>
        <v>0</v>
      </c>
      <c r="K1418" s="257" t="s">
        <v>2053</v>
      </c>
      <c r="L1418" s="262"/>
      <c r="M1418" s="263" t="s">
        <v>28</v>
      </c>
      <c r="N1418" s="264" t="s">
        <v>45</v>
      </c>
      <c r="O1418" s="86"/>
      <c r="P1418" s="224">
        <f>O1418*H1418</f>
        <v>0</v>
      </c>
      <c r="Q1418" s="224">
        <v>0.035499999999999997</v>
      </c>
      <c r="R1418" s="224">
        <f>Q1418*H1418</f>
        <v>0.070999999999999994</v>
      </c>
      <c r="S1418" s="224">
        <v>0</v>
      </c>
      <c r="T1418" s="225">
        <f>S1418*H1418</f>
        <v>0</v>
      </c>
      <c r="U1418" s="40"/>
      <c r="V1418" s="40"/>
      <c r="W1418" s="40"/>
      <c r="X1418" s="40"/>
      <c r="Y1418" s="40"/>
      <c r="Z1418" s="40"/>
      <c r="AA1418" s="40"/>
      <c r="AB1418" s="40"/>
      <c r="AC1418" s="40"/>
      <c r="AD1418" s="40"/>
      <c r="AE1418" s="40"/>
      <c r="AR1418" s="226" t="s">
        <v>1411</v>
      </c>
      <c r="AT1418" s="226" t="s">
        <v>273</v>
      </c>
      <c r="AU1418" s="226" t="s">
        <v>83</v>
      </c>
      <c r="AY1418" s="19" t="s">
        <v>156</v>
      </c>
      <c r="BE1418" s="227">
        <f>IF(N1418="základní",J1418,0)</f>
        <v>0</v>
      </c>
      <c r="BF1418" s="227">
        <f>IF(N1418="snížená",J1418,0)</f>
        <v>0</v>
      </c>
      <c r="BG1418" s="227">
        <f>IF(N1418="zákl. přenesená",J1418,0)</f>
        <v>0</v>
      </c>
      <c r="BH1418" s="227">
        <f>IF(N1418="sníž. přenesená",J1418,0)</f>
        <v>0</v>
      </c>
      <c r="BI1418" s="227">
        <f>IF(N1418="nulová",J1418,0)</f>
        <v>0</v>
      </c>
      <c r="BJ1418" s="19" t="s">
        <v>81</v>
      </c>
      <c r="BK1418" s="227">
        <f>ROUND(I1418*H1418,2)</f>
        <v>0</v>
      </c>
      <c r="BL1418" s="19" t="s">
        <v>1391</v>
      </c>
      <c r="BM1418" s="226" t="s">
        <v>2054</v>
      </c>
    </row>
    <row r="1419" s="2" customFormat="1">
      <c r="A1419" s="40"/>
      <c r="B1419" s="41"/>
      <c r="C1419" s="42"/>
      <c r="D1419" s="228" t="s">
        <v>165</v>
      </c>
      <c r="E1419" s="42"/>
      <c r="F1419" s="229" t="s">
        <v>2052</v>
      </c>
      <c r="G1419" s="42"/>
      <c r="H1419" s="42"/>
      <c r="I1419" s="230"/>
      <c r="J1419" s="42"/>
      <c r="K1419" s="42"/>
      <c r="L1419" s="46"/>
      <c r="M1419" s="231"/>
      <c r="N1419" s="232"/>
      <c r="O1419" s="86"/>
      <c r="P1419" s="86"/>
      <c r="Q1419" s="86"/>
      <c r="R1419" s="86"/>
      <c r="S1419" s="86"/>
      <c r="T1419" s="87"/>
      <c r="U1419" s="40"/>
      <c r="V1419" s="40"/>
      <c r="W1419" s="40"/>
      <c r="X1419" s="40"/>
      <c r="Y1419" s="40"/>
      <c r="Z1419" s="40"/>
      <c r="AA1419" s="40"/>
      <c r="AB1419" s="40"/>
      <c r="AC1419" s="40"/>
      <c r="AD1419" s="40"/>
      <c r="AE1419" s="40"/>
      <c r="AT1419" s="19" t="s">
        <v>165</v>
      </c>
      <c r="AU1419" s="19" t="s">
        <v>83</v>
      </c>
    </row>
    <row r="1420" s="13" customFormat="1">
      <c r="A1420" s="13"/>
      <c r="B1420" s="233"/>
      <c r="C1420" s="234"/>
      <c r="D1420" s="228" t="s">
        <v>170</v>
      </c>
      <c r="E1420" s="235" t="s">
        <v>28</v>
      </c>
      <c r="F1420" s="236" t="s">
        <v>2055</v>
      </c>
      <c r="G1420" s="234"/>
      <c r="H1420" s="237">
        <v>2</v>
      </c>
      <c r="I1420" s="238"/>
      <c r="J1420" s="234"/>
      <c r="K1420" s="234"/>
      <c r="L1420" s="239"/>
      <c r="M1420" s="240"/>
      <c r="N1420" s="241"/>
      <c r="O1420" s="241"/>
      <c r="P1420" s="241"/>
      <c r="Q1420" s="241"/>
      <c r="R1420" s="241"/>
      <c r="S1420" s="241"/>
      <c r="T1420" s="242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43" t="s">
        <v>170</v>
      </c>
      <c r="AU1420" s="243" t="s">
        <v>83</v>
      </c>
      <c r="AV1420" s="13" t="s">
        <v>83</v>
      </c>
      <c r="AW1420" s="13" t="s">
        <v>35</v>
      </c>
      <c r="AX1420" s="13" t="s">
        <v>81</v>
      </c>
      <c r="AY1420" s="243" t="s">
        <v>156</v>
      </c>
    </row>
    <row r="1421" s="2" customFormat="1" ht="37.8" customHeight="1">
      <c r="A1421" s="40"/>
      <c r="B1421" s="41"/>
      <c r="C1421" s="215" t="s">
        <v>2056</v>
      </c>
      <c r="D1421" s="215" t="s">
        <v>158</v>
      </c>
      <c r="E1421" s="216" t="s">
        <v>2057</v>
      </c>
      <c r="F1421" s="217" t="s">
        <v>2058</v>
      </c>
      <c r="G1421" s="218" t="s">
        <v>257</v>
      </c>
      <c r="H1421" s="219">
        <v>3</v>
      </c>
      <c r="I1421" s="220"/>
      <c r="J1421" s="221">
        <f>ROUND(I1421*H1421,2)</f>
        <v>0</v>
      </c>
      <c r="K1421" s="217" t="s">
        <v>162</v>
      </c>
      <c r="L1421" s="46"/>
      <c r="M1421" s="222" t="s">
        <v>28</v>
      </c>
      <c r="N1421" s="223" t="s">
        <v>45</v>
      </c>
      <c r="O1421" s="86"/>
      <c r="P1421" s="224">
        <f>O1421*H1421</f>
        <v>0</v>
      </c>
      <c r="Q1421" s="224">
        <v>0</v>
      </c>
      <c r="R1421" s="224">
        <f>Q1421*H1421</f>
        <v>0</v>
      </c>
      <c r="S1421" s="224">
        <v>0</v>
      </c>
      <c r="T1421" s="225">
        <f>S1421*H1421</f>
        <v>0</v>
      </c>
      <c r="U1421" s="40"/>
      <c r="V1421" s="40"/>
      <c r="W1421" s="40"/>
      <c r="X1421" s="40"/>
      <c r="Y1421" s="40"/>
      <c r="Z1421" s="40"/>
      <c r="AA1421" s="40"/>
      <c r="AB1421" s="40"/>
      <c r="AC1421" s="40"/>
      <c r="AD1421" s="40"/>
      <c r="AE1421" s="40"/>
      <c r="AR1421" s="226" t="s">
        <v>1391</v>
      </c>
      <c r="AT1421" s="226" t="s">
        <v>158</v>
      </c>
      <c r="AU1421" s="226" t="s">
        <v>83</v>
      </c>
      <c r="AY1421" s="19" t="s">
        <v>156</v>
      </c>
      <c r="BE1421" s="227">
        <f>IF(N1421="základní",J1421,0)</f>
        <v>0</v>
      </c>
      <c r="BF1421" s="227">
        <f>IF(N1421="snížená",J1421,0)</f>
        <v>0</v>
      </c>
      <c r="BG1421" s="227">
        <f>IF(N1421="zákl. přenesená",J1421,0)</f>
        <v>0</v>
      </c>
      <c r="BH1421" s="227">
        <f>IF(N1421="sníž. přenesená",J1421,0)</f>
        <v>0</v>
      </c>
      <c r="BI1421" s="227">
        <f>IF(N1421="nulová",J1421,0)</f>
        <v>0</v>
      </c>
      <c r="BJ1421" s="19" t="s">
        <v>81</v>
      </c>
      <c r="BK1421" s="227">
        <f>ROUND(I1421*H1421,2)</f>
        <v>0</v>
      </c>
      <c r="BL1421" s="19" t="s">
        <v>1391</v>
      </c>
      <c r="BM1421" s="226" t="s">
        <v>2059</v>
      </c>
    </row>
    <row r="1422" s="2" customFormat="1">
      <c r="A1422" s="40"/>
      <c r="B1422" s="41"/>
      <c r="C1422" s="42"/>
      <c r="D1422" s="228" t="s">
        <v>165</v>
      </c>
      <c r="E1422" s="42"/>
      <c r="F1422" s="229" t="s">
        <v>2058</v>
      </c>
      <c r="G1422" s="42"/>
      <c r="H1422" s="42"/>
      <c r="I1422" s="230"/>
      <c r="J1422" s="42"/>
      <c r="K1422" s="42"/>
      <c r="L1422" s="46"/>
      <c r="M1422" s="231"/>
      <c r="N1422" s="232"/>
      <c r="O1422" s="86"/>
      <c r="P1422" s="86"/>
      <c r="Q1422" s="86"/>
      <c r="R1422" s="86"/>
      <c r="S1422" s="86"/>
      <c r="T1422" s="87"/>
      <c r="U1422" s="40"/>
      <c r="V1422" s="40"/>
      <c r="W1422" s="40"/>
      <c r="X1422" s="40"/>
      <c r="Y1422" s="40"/>
      <c r="Z1422" s="40"/>
      <c r="AA1422" s="40"/>
      <c r="AB1422" s="40"/>
      <c r="AC1422" s="40"/>
      <c r="AD1422" s="40"/>
      <c r="AE1422" s="40"/>
      <c r="AT1422" s="19" t="s">
        <v>165</v>
      </c>
      <c r="AU1422" s="19" t="s">
        <v>83</v>
      </c>
    </row>
    <row r="1423" s="2" customFormat="1" ht="37.8" customHeight="1">
      <c r="A1423" s="40"/>
      <c r="B1423" s="41"/>
      <c r="C1423" s="215" t="s">
        <v>2060</v>
      </c>
      <c r="D1423" s="215" t="s">
        <v>158</v>
      </c>
      <c r="E1423" s="216" t="s">
        <v>2061</v>
      </c>
      <c r="F1423" s="217" t="s">
        <v>2062</v>
      </c>
      <c r="G1423" s="218" t="s">
        <v>257</v>
      </c>
      <c r="H1423" s="219">
        <v>30</v>
      </c>
      <c r="I1423" s="220"/>
      <c r="J1423" s="221">
        <f>ROUND(I1423*H1423,2)</f>
        <v>0</v>
      </c>
      <c r="K1423" s="217" t="s">
        <v>162</v>
      </c>
      <c r="L1423" s="46"/>
      <c r="M1423" s="222" t="s">
        <v>28</v>
      </c>
      <c r="N1423" s="223" t="s">
        <v>45</v>
      </c>
      <c r="O1423" s="86"/>
      <c r="P1423" s="224">
        <f>O1423*H1423</f>
        <v>0</v>
      </c>
      <c r="Q1423" s="224">
        <v>0</v>
      </c>
      <c r="R1423" s="224">
        <f>Q1423*H1423</f>
        <v>0</v>
      </c>
      <c r="S1423" s="224">
        <v>0</v>
      </c>
      <c r="T1423" s="225">
        <f>S1423*H1423</f>
        <v>0</v>
      </c>
      <c r="U1423" s="40"/>
      <c r="V1423" s="40"/>
      <c r="W1423" s="40"/>
      <c r="X1423" s="40"/>
      <c r="Y1423" s="40"/>
      <c r="Z1423" s="40"/>
      <c r="AA1423" s="40"/>
      <c r="AB1423" s="40"/>
      <c r="AC1423" s="40"/>
      <c r="AD1423" s="40"/>
      <c r="AE1423" s="40"/>
      <c r="AR1423" s="226" t="s">
        <v>1391</v>
      </c>
      <c r="AT1423" s="226" t="s">
        <v>158</v>
      </c>
      <c r="AU1423" s="226" t="s">
        <v>83</v>
      </c>
      <c r="AY1423" s="19" t="s">
        <v>156</v>
      </c>
      <c r="BE1423" s="227">
        <f>IF(N1423="základní",J1423,0)</f>
        <v>0</v>
      </c>
      <c r="BF1423" s="227">
        <f>IF(N1423="snížená",J1423,0)</f>
        <v>0</v>
      </c>
      <c r="BG1423" s="227">
        <f>IF(N1423="zákl. přenesená",J1423,0)</f>
        <v>0</v>
      </c>
      <c r="BH1423" s="227">
        <f>IF(N1423="sníž. přenesená",J1423,0)</f>
        <v>0</v>
      </c>
      <c r="BI1423" s="227">
        <f>IF(N1423="nulová",J1423,0)</f>
        <v>0</v>
      </c>
      <c r="BJ1423" s="19" t="s">
        <v>81</v>
      </c>
      <c r="BK1423" s="227">
        <f>ROUND(I1423*H1423,2)</f>
        <v>0</v>
      </c>
      <c r="BL1423" s="19" t="s">
        <v>1391</v>
      </c>
      <c r="BM1423" s="226" t="s">
        <v>2063</v>
      </c>
    </row>
    <row r="1424" s="2" customFormat="1">
      <c r="A1424" s="40"/>
      <c r="B1424" s="41"/>
      <c r="C1424" s="42"/>
      <c r="D1424" s="228" t="s">
        <v>165</v>
      </c>
      <c r="E1424" s="42"/>
      <c r="F1424" s="229" t="s">
        <v>2062</v>
      </c>
      <c r="G1424" s="42"/>
      <c r="H1424" s="42"/>
      <c r="I1424" s="230"/>
      <c r="J1424" s="42"/>
      <c r="K1424" s="42"/>
      <c r="L1424" s="46"/>
      <c r="M1424" s="231"/>
      <c r="N1424" s="232"/>
      <c r="O1424" s="86"/>
      <c r="P1424" s="86"/>
      <c r="Q1424" s="86"/>
      <c r="R1424" s="86"/>
      <c r="S1424" s="86"/>
      <c r="T1424" s="87"/>
      <c r="U1424" s="40"/>
      <c r="V1424" s="40"/>
      <c r="W1424" s="40"/>
      <c r="X1424" s="40"/>
      <c r="Y1424" s="40"/>
      <c r="Z1424" s="40"/>
      <c r="AA1424" s="40"/>
      <c r="AB1424" s="40"/>
      <c r="AC1424" s="40"/>
      <c r="AD1424" s="40"/>
      <c r="AE1424" s="40"/>
      <c r="AT1424" s="19" t="s">
        <v>165</v>
      </c>
      <c r="AU1424" s="19" t="s">
        <v>83</v>
      </c>
    </row>
    <row r="1425" s="2" customFormat="1" ht="37.8" customHeight="1">
      <c r="A1425" s="40"/>
      <c r="B1425" s="41"/>
      <c r="C1425" s="215" t="s">
        <v>2064</v>
      </c>
      <c r="D1425" s="215" t="s">
        <v>158</v>
      </c>
      <c r="E1425" s="216" t="s">
        <v>2065</v>
      </c>
      <c r="F1425" s="217" t="s">
        <v>2066</v>
      </c>
      <c r="G1425" s="218" t="s">
        <v>257</v>
      </c>
      <c r="H1425" s="219">
        <v>32</v>
      </c>
      <c r="I1425" s="220"/>
      <c r="J1425" s="221">
        <f>ROUND(I1425*H1425,2)</f>
        <v>0</v>
      </c>
      <c r="K1425" s="217" t="s">
        <v>162</v>
      </c>
      <c r="L1425" s="46"/>
      <c r="M1425" s="222" t="s">
        <v>28</v>
      </c>
      <c r="N1425" s="223" t="s">
        <v>45</v>
      </c>
      <c r="O1425" s="86"/>
      <c r="P1425" s="224">
        <f>O1425*H1425</f>
        <v>0</v>
      </c>
      <c r="Q1425" s="224">
        <v>0</v>
      </c>
      <c r="R1425" s="224">
        <f>Q1425*H1425</f>
        <v>0</v>
      </c>
      <c r="S1425" s="224">
        <v>0</v>
      </c>
      <c r="T1425" s="225">
        <f>S1425*H1425</f>
        <v>0</v>
      </c>
      <c r="U1425" s="40"/>
      <c r="V1425" s="40"/>
      <c r="W1425" s="40"/>
      <c r="X1425" s="40"/>
      <c r="Y1425" s="40"/>
      <c r="Z1425" s="40"/>
      <c r="AA1425" s="40"/>
      <c r="AB1425" s="40"/>
      <c r="AC1425" s="40"/>
      <c r="AD1425" s="40"/>
      <c r="AE1425" s="40"/>
      <c r="AR1425" s="226" t="s">
        <v>1391</v>
      </c>
      <c r="AT1425" s="226" t="s">
        <v>158</v>
      </c>
      <c r="AU1425" s="226" t="s">
        <v>83</v>
      </c>
      <c r="AY1425" s="19" t="s">
        <v>156</v>
      </c>
      <c r="BE1425" s="227">
        <f>IF(N1425="základní",J1425,0)</f>
        <v>0</v>
      </c>
      <c r="BF1425" s="227">
        <f>IF(N1425="snížená",J1425,0)</f>
        <v>0</v>
      </c>
      <c r="BG1425" s="227">
        <f>IF(N1425="zákl. přenesená",J1425,0)</f>
        <v>0</v>
      </c>
      <c r="BH1425" s="227">
        <f>IF(N1425="sníž. přenesená",J1425,0)</f>
        <v>0</v>
      </c>
      <c r="BI1425" s="227">
        <f>IF(N1425="nulová",J1425,0)</f>
        <v>0</v>
      </c>
      <c r="BJ1425" s="19" t="s">
        <v>81</v>
      </c>
      <c r="BK1425" s="227">
        <f>ROUND(I1425*H1425,2)</f>
        <v>0</v>
      </c>
      <c r="BL1425" s="19" t="s">
        <v>1391</v>
      </c>
      <c r="BM1425" s="226" t="s">
        <v>2067</v>
      </c>
    </row>
    <row r="1426" s="2" customFormat="1">
      <c r="A1426" s="40"/>
      <c r="B1426" s="41"/>
      <c r="C1426" s="42"/>
      <c r="D1426" s="228" t="s">
        <v>165</v>
      </c>
      <c r="E1426" s="42"/>
      <c r="F1426" s="229" t="s">
        <v>2066</v>
      </c>
      <c r="G1426" s="42"/>
      <c r="H1426" s="42"/>
      <c r="I1426" s="230"/>
      <c r="J1426" s="42"/>
      <c r="K1426" s="42"/>
      <c r="L1426" s="46"/>
      <c r="M1426" s="231"/>
      <c r="N1426" s="232"/>
      <c r="O1426" s="86"/>
      <c r="P1426" s="86"/>
      <c r="Q1426" s="86"/>
      <c r="R1426" s="86"/>
      <c r="S1426" s="86"/>
      <c r="T1426" s="87"/>
      <c r="U1426" s="40"/>
      <c r="V1426" s="40"/>
      <c r="W1426" s="40"/>
      <c r="X1426" s="40"/>
      <c r="Y1426" s="40"/>
      <c r="Z1426" s="40"/>
      <c r="AA1426" s="40"/>
      <c r="AB1426" s="40"/>
      <c r="AC1426" s="40"/>
      <c r="AD1426" s="40"/>
      <c r="AE1426" s="40"/>
      <c r="AT1426" s="19" t="s">
        <v>165</v>
      </c>
      <c r="AU1426" s="19" t="s">
        <v>83</v>
      </c>
    </row>
    <row r="1427" s="2" customFormat="1" ht="14.4" customHeight="1">
      <c r="A1427" s="40"/>
      <c r="B1427" s="41"/>
      <c r="C1427" s="255" t="s">
        <v>2068</v>
      </c>
      <c r="D1427" s="255" t="s">
        <v>273</v>
      </c>
      <c r="E1427" s="256" t="s">
        <v>2069</v>
      </c>
      <c r="F1427" s="257" t="s">
        <v>2070</v>
      </c>
      <c r="G1427" s="258" t="s">
        <v>289</v>
      </c>
      <c r="H1427" s="259">
        <v>18.800000000000001</v>
      </c>
      <c r="I1427" s="260"/>
      <c r="J1427" s="261">
        <f>ROUND(I1427*H1427,2)</f>
        <v>0</v>
      </c>
      <c r="K1427" s="257" t="s">
        <v>174</v>
      </c>
      <c r="L1427" s="262"/>
      <c r="M1427" s="263" t="s">
        <v>28</v>
      </c>
      <c r="N1427" s="264" t="s">
        <v>45</v>
      </c>
      <c r="O1427" s="86"/>
      <c r="P1427" s="224">
        <f>O1427*H1427</f>
        <v>0</v>
      </c>
      <c r="Q1427" s="224">
        <v>0.0060000000000000001</v>
      </c>
      <c r="R1427" s="224">
        <f>Q1427*H1427</f>
        <v>0.11280000000000001</v>
      </c>
      <c r="S1427" s="224">
        <v>0</v>
      </c>
      <c r="T1427" s="225">
        <f>S1427*H1427</f>
        <v>0</v>
      </c>
      <c r="U1427" s="40"/>
      <c r="V1427" s="40"/>
      <c r="W1427" s="40"/>
      <c r="X1427" s="40"/>
      <c r="Y1427" s="40"/>
      <c r="Z1427" s="40"/>
      <c r="AA1427" s="40"/>
      <c r="AB1427" s="40"/>
      <c r="AC1427" s="40"/>
      <c r="AD1427" s="40"/>
      <c r="AE1427" s="40"/>
      <c r="AR1427" s="226" t="s">
        <v>1411</v>
      </c>
      <c r="AT1427" s="226" t="s">
        <v>273</v>
      </c>
      <c r="AU1427" s="226" t="s">
        <v>83</v>
      </c>
      <c r="AY1427" s="19" t="s">
        <v>156</v>
      </c>
      <c r="BE1427" s="227">
        <f>IF(N1427="základní",J1427,0)</f>
        <v>0</v>
      </c>
      <c r="BF1427" s="227">
        <f>IF(N1427="snížená",J1427,0)</f>
        <v>0</v>
      </c>
      <c r="BG1427" s="227">
        <f>IF(N1427="zákl. přenesená",J1427,0)</f>
        <v>0</v>
      </c>
      <c r="BH1427" s="227">
        <f>IF(N1427="sníž. přenesená",J1427,0)</f>
        <v>0</v>
      </c>
      <c r="BI1427" s="227">
        <f>IF(N1427="nulová",J1427,0)</f>
        <v>0</v>
      </c>
      <c r="BJ1427" s="19" t="s">
        <v>81</v>
      </c>
      <c r="BK1427" s="227">
        <f>ROUND(I1427*H1427,2)</f>
        <v>0</v>
      </c>
      <c r="BL1427" s="19" t="s">
        <v>1391</v>
      </c>
      <c r="BM1427" s="226" t="s">
        <v>2071</v>
      </c>
    </row>
    <row r="1428" s="2" customFormat="1">
      <c r="A1428" s="40"/>
      <c r="B1428" s="41"/>
      <c r="C1428" s="42"/>
      <c r="D1428" s="228" t="s">
        <v>165</v>
      </c>
      <c r="E1428" s="42"/>
      <c r="F1428" s="229" t="s">
        <v>2070</v>
      </c>
      <c r="G1428" s="42"/>
      <c r="H1428" s="42"/>
      <c r="I1428" s="230"/>
      <c r="J1428" s="42"/>
      <c r="K1428" s="42"/>
      <c r="L1428" s="46"/>
      <c r="M1428" s="231"/>
      <c r="N1428" s="232"/>
      <c r="O1428" s="86"/>
      <c r="P1428" s="86"/>
      <c r="Q1428" s="86"/>
      <c r="R1428" s="86"/>
      <c r="S1428" s="86"/>
      <c r="T1428" s="87"/>
      <c r="U1428" s="40"/>
      <c r="V1428" s="40"/>
      <c r="W1428" s="40"/>
      <c r="X1428" s="40"/>
      <c r="Y1428" s="40"/>
      <c r="Z1428" s="40"/>
      <c r="AA1428" s="40"/>
      <c r="AB1428" s="40"/>
      <c r="AC1428" s="40"/>
      <c r="AD1428" s="40"/>
      <c r="AE1428" s="40"/>
      <c r="AT1428" s="19" t="s">
        <v>165</v>
      </c>
      <c r="AU1428" s="19" t="s">
        <v>83</v>
      </c>
    </row>
    <row r="1429" s="13" customFormat="1">
      <c r="A1429" s="13"/>
      <c r="B1429" s="233"/>
      <c r="C1429" s="234"/>
      <c r="D1429" s="228" t="s">
        <v>170</v>
      </c>
      <c r="E1429" s="235" t="s">
        <v>28</v>
      </c>
      <c r="F1429" s="236" t="s">
        <v>2072</v>
      </c>
      <c r="G1429" s="234"/>
      <c r="H1429" s="237">
        <v>18.800000000000001</v>
      </c>
      <c r="I1429" s="238"/>
      <c r="J1429" s="234"/>
      <c r="K1429" s="234"/>
      <c r="L1429" s="239"/>
      <c r="M1429" s="240"/>
      <c r="N1429" s="241"/>
      <c r="O1429" s="241"/>
      <c r="P1429" s="241"/>
      <c r="Q1429" s="241"/>
      <c r="R1429" s="241"/>
      <c r="S1429" s="241"/>
      <c r="T1429" s="242"/>
      <c r="U1429" s="13"/>
      <c r="V1429" s="13"/>
      <c r="W1429" s="13"/>
      <c r="X1429" s="13"/>
      <c r="Y1429" s="13"/>
      <c r="Z1429" s="13"/>
      <c r="AA1429" s="13"/>
      <c r="AB1429" s="13"/>
      <c r="AC1429" s="13"/>
      <c r="AD1429" s="13"/>
      <c r="AE1429" s="13"/>
      <c r="AT1429" s="243" t="s">
        <v>170</v>
      </c>
      <c r="AU1429" s="243" t="s">
        <v>83</v>
      </c>
      <c r="AV1429" s="13" t="s">
        <v>83</v>
      </c>
      <c r="AW1429" s="13" t="s">
        <v>35</v>
      </c>
      <c r="AX1429" s="13" t="s">
        <v>81</v>
      </c>
      <c r="AY1429" s="243" t="s">
        <v>156</v>
      </c>
    </row>
    <row r="1430" s="2" customFormat="1" ht="14.4" customHeight="1">
      <c r="A1430" s="40"/>
      <c r="B1430" s="41"/>
      <c r="C1430" s="255" t="s">
        <v>2073</v>
      </c>
      <c r="D1430" s="255" t="s">
        <v>273</v>
      </c>
      <c r="E1430" s="256" t="s">
        <v>2074</v>
      </c>
      <c r="F1430" s="257" t="s">
        <v>2075</v>
      </c>
      <c r="G1430" s="258" t="s">
        <v>289</v>
      </c>
      <c r="H1430" s="259">
        <v>17.550000000000001</v>
      </c>
      <c r="I1430" s="260"/>
      <c r="J1430" s="261">
        <f>ROUND(I1430*H1430,2)</f>
        <v>0</v>
      </c>
      <c r="K1430" s="257" t="s">
        <v>174</v>
      </c>
      <c r="L1430" s="262"/>
      <c r="M1430" s="263" t="s">
        <v>28</v>
      </c>
      <c r="N1430" s="264" t="s">
        <v>45</v>
      </c>
      <c r="O1430" s="86"/>
      <c r="P1430" s="224">
        <f>O1430*H1430</f>
        <v>0</v>
      </c>
      <c r="Q1430" s="224">
        <v>0.0050000000000000001</v>
      </c>
      <c r="R1430" s="224">
        <f>Q1430*H1430</f>
        <v>0.087750000000000009</v>
      </c>
      <c r="S1430" s="224">
        <v>0</v>
      </c>
      <c r="T1430" s="225">
        <f>S1430*H1430</f>
        <v>0</v>
      </c>
      <c r="U1430" s="40"/>
      <c r="V1430" s="40"/>
      <c r="W1430" s="40"/>
      <c r="X1430" s="40"/>
      <c r="Y1430" s="40"/>
      <c r="Z1430" s="40"/>
      <c r="AA1430" s="40"/>
      <c r="AB1430" s="40"/>
      <c r="AC1430" s="40"/>
      <c r="AD1430" s="40"/>
      <c r="AE1430" s="40"/>
      <c r="AR1430" s="226" t="s">
        <v>1411</v>
      </c>
      <c r="AT1430" s="226" t="s">
        <v>273</v>
      </c>
      <c r="AU1430" s="226" t="s">
        <v>83</v>
      </c>
      <c r="AY1430" s="19" t="s">
        <v>156</v>
      </c>
      <c r="BE1430" s="227">
        <f>IF(N1430="základní",J1430,0)</f>
        <v>0</v>
      </c>
      <c r="BF1430" s="227">
        <f>IF(N1430="snížená",J1430,0)</f>
        <v>0</v>
      </c>
      <c r="BG1430" s="227">
        <f>IF(N1430="zákl. přenesená",J1430,0)</f>
        <v>0</v>
      </c>
      <c r="BH1430" s="227">
        <f>IF(N1430="sníž. přenesená",J1430,0)</f>
        <v>0</v>
      </c>
      <c r="BI1430" s="227">
        <f>IF(N1430="nulová",J1430,0)</f>
        <v>0</v>
      </c>
      <c r="BJ1430" s="19" t="s">
        <v>81</v>
      </c>
      <c r="BK1430" s="227">
        <f>ROUND(I1430*H1430,2)</f>
        <v>0</v>
      </c>
      <c r="BL1430" s="19" t="s">
        <v>1391</v>
      </c>
      <c r="BM1430" s="226" t="s">
        <v>2076</v>
      </c>
    </row>
    <row r="1431" s="2" customFormat="1">
      <c r="A1431" s="40"/>
      <c r="B1431" s="41"/>
      <c r="C1431" s="42"/>
      <c r="D1431" s="228" t="s">
        <v>165</v>
      </c>
      <c r="E1431" s="42"/>
      <c r="F1431" s="229" t="s">
        <v>2075</v>
      </c>
      <c r="G1431" s="42"/>
      <c r="H1431" s="42"/>
      <c r="I1431" s="230"/>
      <c r="J1431" s="42"/>
      <c r="K1431" s="42"/>
      <c r="L1431" s="46"/>
      <c r="M1431" s="231"/>
      <c r="N1431" s="232"/>
      <c r="O1431" s="86"/>
      <c r="P1431" s="86"/>
      <c r="Q1431" s="86"/>
      <c r="R1431" s="86"/>
      <c r="S1431" s="86"/>
      <c r="T1431" s="87"/>
      <c r="U1431" s="40"/>
      <c r="V1431" s="40"/>
      <c r="W1431" s="40"/>
      <c r="X1431" s="40"/>
      <c r="Y1431" s="40"/>
      <c r="Z1431" s="40"/>
      <c r="AA1431" s="40"/>
      <c r="AB1431" s="40"/>
      <c r="AC1431" s="40"/>
      <c r="AD1431" s="40"/>
      <c r="AE1431" s="40"/>
      <c r="AT1431" s="19" t="s">
        <v>165</v>
      </c>
      <c r="AU1431" s="19" t="s">
        <v>83</v>
      </c>
    </row>
    <row r="1432" s="13" customFormat="1">
      <c r="A1432" s="13"/>
      <c r="B1432" s="233"/>
      <c r="C1432" s="234"/>
      <c r="D1432" s="228" t="s">
        <v>170</v>
      </c>
      <c r="E1432" s="235" t="s">
        <v>28</v>
      </c>
      <c r="F1432" s="236" t="s">
        <v>2077</v>
      </c>
      <c r="G1432" s="234"/>
      <c r="H1432" s="237">
        <v>17.550000000000001</v>
      </c>
      <c r="I1432" s="238"/>
      <c r="J1432" s="234"/>
      <c r="K1432" s="234"/>
      <c r="L1432" s="239"/>
      <c r="M1432" s="240"/>
      <c r="N1432" s="241"/>
      <c r="O1432" s="241"/>
      <c r="P1432" s="241"/>
      <c r="Q1432" s="241"/>
      <c r="R1432" s="241"/>
      <c r="S1432" s="241"/>
      <c r="T1432" s="242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43" t="s">
        <v>170</v>
      </c>
      <c r="AU1432" s="243" t="s">
        <v>83</v>
      </c>
      <c r="AV1432" s="13" t="s">
        <v>83</v>
      </c>
      <c r="AW1432" s="13" t="s">
        <v>35</v>
      </c>
      <c r="AX1432" s="13" t="s">
        <v>81</v>
      </c>
      <c r="AY1432" s="243" t="s">
        <v>156</v>
      </c>
    </row>
    <row r="1433" s="2" customFormat="1" ht="14.4" customHeight="1">
      <c r="A1433" s="40"/>
      <c r="B1433" s="41"/>
      <c r="C1433" s="255" t="s">
        <v>2078</v>
      </c>
      <c r="D1433" s="255" t="s">
        <v>273</v>
      </c>
      <c r="E1433" s="256" t="s">
        <v>2079</v>
      </c>
      <c r="F1433" s="257" t="s">
        <v>2080</v>
      </c>
      <c r="G1433" s="258" t="s">
        <v>289</v>
      </c>
      <c r="H1433" s="259">
        <v>9.8000000000000007</v>
      </c>
      <c r="I1433" s="260"/>
      <c r="J1433" s="261">
        <f>ROUND(I1433*H1433,2)</f>
        <v>0</v>
      </c>
      <c r="K1433" s="257" t="s">
        <v>162</v>
      </c>
      <c r="L1433" s="262"/>
      <c r="M1433" s="263" t="s">
        <v>28</v>
      </c>
      <c r="N1433" s="264" t="s">
        <v>45</v>
      </c>
      <c r="O1433" s="86"/>
      <c r="P1433" s="224">
        <f>O1433*H1433</f>
        <v>0</v>
      </c>
      <c r="Q1433" s="224">
        <v>0.0070000000000000001</v>
      </c>
      <c r="R1433" s="224">
        <f>Q1433*H1433</f>
        <v>0.068600000000000008</v>
      </c>
      <c r="S1433" s="224">
        <v>0</v>
      </c>
      <c r="T1433" s="225">
        <f>S1433*H1433</f>
        <v>0</v>
      </c>
      <c r="U1433" s="40"/>
      <c r="V1433" s="40"/>
      <c r="W1433" s="40"/>
      <c r="X1433" s="40"/>
      <c r="Y1433" s="40"/>
      <c r="Z1433" s="40"/>
      <c r="AA1433" s="40"/>
      <c r="AB1433" s="40"/>
      <c r="AC1433" s="40"/>
      <c r="AD1433" s="40"/>
      <c r="AE1433" s="40"/>
      <c r="AR1433" s="226" t="s">
        <v>1411</v>
      </c>
      <c r="AT1433" s="226" t="s">
        <v>273</v>
      </c>
      <c r="AU1433" s="226" t="s">
        <v>83</v>
      </c>
      <c r="AY1433" s="19" t="s">
        <v>156</v>
      </c>
      <c r="BE1433" s="227">
        <f>IF(N1433="základní",J1433,0)</f>
        <v>0</v>
      </c>
      <c r="BF1433" s="227">
        <f>IF(N1433="snížená",J1433,0)</f>
        <v>0</v>
      </c>
      <c r="BG1433" s="227">
        <f>IF(N1433="zákl. přenesená",J1433,0)</f>
        <v>0</v>
      </c>
      <c r="BH1433" s="227">
        <f>IF(N1433="sníž. přenesená",J1433,0)</f>
        <v>0</v>
      </c>
      <c r="BI1433" s="227">
        <f>IF(N1433="nulová",J1433,0)</f>
        <v>0</v>
      </c>
      <c r="BJ1433" s="19" t="s">
        <v>81</v>
      </c>
      <c r="BK1433" s="227">
        <f>ROUND(I1433*H1433,2)</f>
        <v>0</v>
      </c>
      <c r="BL1433" s="19" t="s">
        <v>1391</v>
      </c>
      <c r="BM1433" s="226" t="s">
        <v>2081</v>
      </c>
    </row>
    <row r="1434" s="2" customFormat="1">
      <c r="A1434" s="40"/>
      <c r="B1434" s="41"/>
      <c r="C1434" s="42"/>
      <c r="D1434" s="228" t="s">
        <v>165</v>
      </c>
      <c r="E1434" s="42"/>
      <c r="F1434" s="229" t="s">
        <v>2080</v>
      </c>
      <c r="G1434" s="42"/>
      <c r="H1434" s="42"/>
      <c r="I1434" s="230"/>
      <c r="J1434" s="42"/>
      <c r="K1434" s="42"/>
      <c r="L1434" s="46"/>
      <c r="M1434" s="231"/>
      <c r="N1434" s="232"/>
      <c r="O1434" s="86"/>
      <c r="P1434" s="86"/>
      <c r="Q1434" s="86"/>
      <c r="R1434" s="86"/>
      <c r="S1434" s="86"/>
      <c r="T1434" s="87"/>
      <c r="U1434" s="40"/>
      <c r="V1434" s="40"/>
      <c r="W1434" s="40"/>
      <c r="X1434" s="40"/>
      <c r="Y1434" s="40"/>
      <c r="Z1434" s="40"/>
      <c r="AA1434" s="40"/>
      <c r="AB1434" s="40"/>
      <c r="AC1434" s="40"/>
      <c r="AD1434" s="40"/>
      <c r="AE1434" s="40"/>
      <c r="AT1434" s="19" t="s">
        <v>165</v>
      </c>
      <c r="AU1434" s="19" t="s">
        <v>83</v>
      </c>
    </row>
    <row r="1435" s="13" customFormat="1">
      <c r="A1435" s="13"/>
      <c r="B1435" s="233"/>
      <c r="C1435" s="234"/>
      <c r="D1435" s="228" t="s">
        <v>170</v>
      </c>
      <c r="E1435" s="235" t="s">
        <v>28</v>
      </c>
      <c r="F1435" s="236" t="s">
        <v>2082</v>
      </c>
      <c r="G1435" s="234"/>
      <c r="H1435" s="237">
        <v>9.8000000000000007</v>
      </c>
      <c r="I1435" s="238"/>
      <c r="J1435" s="234"/>
      <c r="K1435" s="234"/>
      <c r="L1435" s="239"/>
      <c r="M1435" s="240"/>
      <c r="N1435" s="241"/>
      <c r="O1435" s="241"/>
      <c r="P1435" s="241"/>
      <c r="Q1435" s="241"/>
      <c r="R1435" s="241"/>
      <c r="S1435" s="241"/>
      <c r="T1435" s="242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3" t="s">
        <v>170</v>
      </c>
      <c r="AU1435" s="243" t="s">
        <v>83</v>
      </c>
      <c r="AV1435" s="13" t="s">
        <v>83</v>
      </c>
      <c r="AW1435" s="13" t="s">
        <v>35</v>
      </c>
      <c r="AX1435" s="13" t="s">
        <v>81</v>
      </c>
      <c r="AY1435" s="243" t="s">
        <v>156</v>
      </c>
    </row>
    <row r="1436" s="2" customFormat="1" ht="14.4" customHeight="1">
      <c r="A1436" s="40"/>
      <c r="B1436" s="41"/>
      <c r="C1436" s="255" t="s">
        <v>2083</v>
      </c>
      <c r="D1436" s="255" t="s">
        <v>273</v>
      </c>
      <c r="E1436" s="256" t="s">
        <v>2084</v>
      </c>
      <c r="F1436" s="257" t="s">
        <v>2085</v>
      </c>
      <c r="G1436" s="258" t="s">
        <v>289</v>
      </c>
      <c r="H1436" s="259">
        <v>5.0999999999999996</v>
      </c>
      <c r="I1436" s="260"/>
      <c r="J1436" s="261">
        <f>ROUND(I1436*H1436,2)</f>
        <v>0</v>
      </c>
      <c r="K1436" s="257" t="s">
        <v>162</v>
      </c>
      <c r="L1436" s="262"/>
      <c r="M1436" s="263" t="s">
        <v>28</v>
      </c>
      <c r="N1436" s="264" t="s">
        <v>45</v>
      </c>
      <c r="O1436" s="86"/>
      <c r="P1436" s="224">
        <f>O1436*H1436</f>
        <v>0</v>
      </c>
      <c r="Q1436" s="224">
        <v>0.0080000000000000002</v>
      </c>
      <c r="R1436" s="224">
        <f>Q1436*H1436</f>
        <v>0.040799999999999996</v>
      </c>
      <c r="S1436" s="224">
        <v>0</v>
      </c>
      <c r="T1436" s="225">
        <f>S1436*H1436</f>
        <v>0</v>
      </c>
      <c r="U1436" s="40"/>
      <c r="V1436" s="40"/>
      <c r="W1436" s="40"/>
      <c r="X1436" s="40"/>
      <c r="Y1436" s="40"/>
      <c r="Z1436" s="40"/>
      <c r="AA1436" s="40"/>
      <c r="AB1436" s="40"/>
      <c r="AC1436" s="40"/>
      <c r="AD1436" s="40"/>
      <c r="AE1436" s="40"/>
      <c r="AR1436" s="226" t="s">
        <v>1411</v>
      </c>
      <c r="AT1436" s="226" t="s">
        <v>273</v>
      </c>
      <c r="AU1436" s="226" t="s">
        <v>83</v>
      </c>
      <c r="AY1436" s="19" t="s">
        <v>156</v>
      </c>
      <c r="BE1436" s="227">
        <f>IF(N1436="základní",J1436,0)</f>
        <v>0</v>
      </c>
      <c r="BF1436" s="227">
        <f>IF(N1436="snížená",J1436,0)</f>
        <v>0</v>
      </c>
      <c r="BG1436" s="227">
        <f>IF(N1436="zákl. přenesená",J1436,0)</f>
        <v>0</v>
      </c>
      <c r="BH1436" s="227">
        <f>IF(N1436="sníž. přenesená",J1436,0)</f>
        <v>0</v>
      </c>
      <c r="BI1436" s="227">
        <f>IF(N1436="nulová",J1436,0)</f>
        <v>0</v>
      </c>
      <c r="BJ1436" s="19" t="s">
        <v>81</v>
      </c>
      <c r="BK1436" s="227">
        <f>ROUND(I1436*H1436,2)</f>
        <v>0</v>
      </c>
      <c r="BL1436" s="19" t="s">
        <v>1391</v>
      </c>
      <c r="BM1436" s="226" t="s">
        <v>2086</v>
      </c>
    </row>
    <row r="1437" s="2" customFormat="1">
      <c r="A1437" s="40"/>
      <c r="B1437" s="41"/>
      <c r="C1437" s="42"/>
      <c r="D1437" s="228" t="s">
        <v>165</v>
      </c>
      <c r="E1437" s="42"/>
      <c r="F1437" s="229" t="s">
        <v>2085</v>
      </c>
      <c r="G1437" s="42"/>
      <c r="H1437" s="42"/>
      <c r="I1437" s="230"/>
      <c r="J1437" s="42"/>
      <c r="K1437" s="42"/>
      <c r="L1437" s="46"/>
      <c r="M1437" s="231"/>
      <c r="N1437" s="232"/>
      <c r="O1437" s="86"/>
      <c r="P1437" s="86"/>
      <c r="Q1437" s="86"/>
      <c r="R1437" s="86"/>
      <c r="S1437" s="86"/>
      <c r="T1437" s="87"/>
      <c r="U1437" s="40"/>
      <c r="V1437" s="40"/>
      <c r="W1437" s="40"/>
      <c r="X1437" s="40"/>
      <c r="Y1437" s="40"/>
      <c r="Z1437" s="40"/>
      <c r="AA1437" s="40"/>
      <c r="AB1437" s="40"/>
      <c r="AC1437" s="40"/>
      <c r="AD1437" s="40"/>
      <c r="AE1437" s="40"/>
      <c r="AT1437" s="19" t="s">
        <v>165</v>
      </c>
      <c r="AU1437" s="19" t="s">
        <v>83</v>
      </c>
    </row>
    <row r="1438" s="13" customFormat="1">
      <c r="A1438" s="13"/>
      <c r="B1438" s="233"/>
      <c r="C1438" s="234"/>
      <c r="D1438" s="228" t="s">
        <v>170</v>
      </c>
      <c r="E1438" s="235" t="s">
        <v>28</v>
      </c>
      <c r="F1438" s="236" t="s">
        <v>2087</v>
      </c>
      <c r="G1438" s="234"/>
      <c r="H1438" s="237">
        <v>5.0999999999999996</v>
      </c>
      <c r="I1438" s="238"/>
      <c r="J1438" s="234"/>
      <c r="K1438" s="234"/>
      <c r="L1438" s="239"/>
      <c r="M1438" s="240"/>
      <c r="N1438" s="241"/>
      <c r="O1438" s="241"/>
      <c r="P1438" s="241"/>
      <c r="Q1438" s="241"/>
      <c r="R1438" s="241"/>
      <c r="S1438" s="241"/>
      <c r="T1438" s="242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43" t="s">
        <v>170</v>
      </c>
      <c r="AU1438" s="243" t="s">
        <v>83</v>
      </c>
      <c r="AV1438" s="13" t="s">
        <v>83</v>
      </c>
      <c r="AW1438" s="13" t="s">
        <v>35</v>
      </c>
      <c r="AX1438" s="13" t="s">
        <v>81</v>
      </c>
      <c r="AY1438" s="243" t="s">
        <v>156</v>
      </c>
    </row>
    <row r="1439" s="2" customFormat="1" ht="14.4" customHeight="1">
      <c r="A1439" s="40"/>
      <c r="B1439" s="41"/>
      <c r="C1439" s="255" t="s">
        <v>2088</v>
      </c>
      <c r="D1439" s="255" t="s">
        <v>273</v>
      </c>
      <c r="E1439" s="256" t="s">
        <v>2089</v>
      </c>
      <c r="F1439" s="257" t="s">
        <v>2090</v>
      </c>
      <c r="G1439" s="258" t="s">
        <v>289</v>
      </c>
      <c r="H1439" s="259">
        <v>10.199999999999999</v>
      </c>
      <c r="I1439" s="260"/>
      <c r="J1439" s="261">
        <f>ROUND(I1439*H1439,2)</f>
        <v>0</v>
      </c>
      <c r="K1439" s="257" t="s">
        <v>162</v>
      </c>
      <c r="L1439" s="262"/>
      <c r="M1439" s="263" t="s">
        <v>28</v>
      </c>
      <c r="N1439" s="264" t="s">
        <v>45</v>
      </c>
      <c r="O1439" s="86"/>
      <c r="P1439" s="224">
        <f>O1439*H1439</f>
        <v>0</v>
      </c>
      <c r="Q1439" s="224">
        <v>0.0080000000000000002</v>
      </c>
      <c r="R1439" s="224">
        <f>Q1439*H1439</f>
        <v>0.081599999999999992</v>
      </c>
      <c r="S1439" s="224">
        <v>0</v>
      </c>
      <c r="T1439" s="225">
        <f>S1439*H1439</f>
        <v>0</v>
      </c>
      <c r="U1439" s="40"/>
      <c r="V1439" s="40"/>
      <c r="W1439" s="40"/>
      <c r="X1439" s="40"/>
      <c r="Y1439" s="40"/>
      <c r="Z1439" s="40"/>
      <c r="AA1439" s="40"/>
      <c r="AB1439" s="40"/>
      <c r="AC1439" s="40"/>
      <c r="AD1439" s="40"/>
      <c r="AE1439" s="40"/>
      <c r="AR1439" s="226" t="s">
        <v>1411</v>
      </c>
      <c r="AT1439" s="226" t="s">
        <v>273</v>
      </c>
      <c r="AU1439" s="226" t="s">
        <v>83</v>
      </c>
      <c r="AY1439" s="19" t="s">
        <v>156</v>
      </c>
      <c r="BE1439" s="227">
        <f>IF(N1439="základní",J1439,0)</f>
        <v>0</v>
      </c>
      <c r="BF1439" s="227">
        <f>IF(N1439="snížená",J1439,0)</f>
        <v>0</v>
      </c>
      <c r="BG1439" s="227">
        <f>IF(N1439="zákl. přenesená",J1439,0)</f>
        <v>0</v>
      </c>
      <c r="BH1439" s="227">
        <f>IF(N1439="sníž. přenesená",J1439,0)</f>
        <v>0</v>
      </c>
      <c r="BI1439" s="227">
        <f>IF(N1439="nulová",J1439,0)</f>
        <v>0</v>
      </c>
      <c r="BJ1439" s="19" t="s">
        <v>81</v>
      </c>
      <c r="BK1439" s="227">
        <f>ROUND(I1439*H1439,2)</f>
        <v>0</v>
      </c>
      <c r="BL1439" s="19" t="s">
        <v>1391</v>
      </c>
      <c r="BM1439" s="226" t="s">
        <v>2091</v>
      </c>
    </row>
    <row r="1440" s="2" customFormat="1">
      <c r="A1440" s="40"/>
      <c r="B1440" s="41"/>
      <c r="C1440" s="42"/>
      <c r="D1440" s="228" t="s">
        <v>165</v>
      </c>
      <c r="E1440" s="42"/>
      <c r="F1440" s="229" t="s">
        <v>2090</v>
      </c>
      <c r="G1440" s="42"/>
      <c r="H1440" s="42"/>
      <c r="I1440" s="230"/>
      <c r="J1440" s="42"/>
      <c r="K1440" s="42"/>
      <c r="L1440" s="46"/>
      <c r="M1440" s="231"/>
      <c r="N1440" s="232"/>
      <c r="O1440" s="86"/>
      <c r="P1440" s="86"/>
      <c r="Q1440" s="86"/>
      <c r="R1440" s="86"/>
      <c r="S1440" s="86"/>
      <c r="T1440" s="87"/>
      <c r="U1440" s="40"/>
      <c r="V1440" s="40"/>
      <c r="W1440" s="40"/>
      <c r="X1440" s="40"/>
      <c r="Y1440" s="40"/>
      <c r="Z1440" s="40"/>
      <c r="AA1440" s="40"/>
      <c r="AB1440" s="40"/>
      <c r="AC1440" s="40"/>
      <c r="AD1440" s="40"/>
      <c r="AE1440" s="40"/>
      <c r="AT1440" s="19" t="s">
        <v>165</v>
      </c>
      <c r="AU1440" s="19" t="s">
        <v>83</v>
      </c>
    </row>
    <row r="1441" s="13" customFormat="1">
      <c r="A1441" s="13"/>
      <c r="B1441" s="233"/>
      <c r="C1441" s="234"/>
      <c r="D1441" s="228" t="s">
        <v>170</v>
      </c>
      <c r="E1441" s="235" t="s">
        <v>28</v>
      </c>
      <c r="F1441" s="236" t="s">
        <v>2092</v>
      </c>
      <c r="G1441" s="234"/>
      <c r="H1441" s="237">
        <v>10.199999999999999</v>
      </c>
      <c r="I1441" s="238"/>
      <c r="J1441" s="234"/>
      <c r="K1441" s="234"/>
      <c r="L1441" s="239"/>
      <c r="M1441" s="240"/>
      <c r="N1441" s="241"/>
      <c r="O1441" s="241"/>
      <c r="P1441" s="241"/>
      <c r="Q1441" s="241"/>
      <c r="R1441" s="241"/>
      <c r="S1441" s="241"/>
      <c r="T1441" s="242"/>
      <c r="U1441" s="13"/>
      <c r="V1441" s="13"/>
      <c r="W1441" s="13"/>
      <c r="X1441" s="13"/>
      <c r="Y1441" s="13"/>
      <c r="Z1441" s="13"/>
      <c r="AA1441" s="13"/>
      <c r="AB1441" s="13"/>
      <c r="AC1441" s="13"/>
      <c r="AD1441" s="13"/>
      <c r="AE1441" s="13"/>
      <c r="AT1441" s="243" t="s">
        <v>170</v>
      </c>
      <c r="AU1441" s="243" t="s">
        <v>83</v>
      </c>
      <c r="AV1441" s="13" t="s">
        <v>83</v>
      </c>
      <c r="AW1441" s="13" t="s">
        <v>35</v>
      </c>
      <c r="AX1441" s="13" t="s">
        <v>81</v>
      </c>
      <c r="AY1441" s="243" t="s">
        <v>156</v>
      </c>
    </row>
    <row r="1442" s="2" customFormat="1" ht="24.15" customHeight="1">
      <c r="A1442" s="40"/>
      <c r="B1442" s="41"/>
      <c r="C1442" s="255" t="s">
        <v>2093</v>
      </c>
      <c r="D1442" s="255" t="s">
        <v>273</v>
      </c>
      <c r="E1442" s="256" t="s">
        <v>2094</v>
      </c>
      <c r="F1442" s="257" t="s">
        <v>2095</v>
      </c>
      <c r="G1442" s="258" t="s">
        <v>161</v>
      </c>
      <c r="H1442" s="259">
        <v>23.155999999999999</v>
      </c>
      <c r="I1442" s="260"/>
      <c r="J1442" s="261">
        <f>ROUND(I1442*H1442,2)</f>
        <v>0</v>
      </c>
      <c r="K1442" s="257" t="s">
        <v>174</v>
      </c>
      <c r="L1442" s="262"/>
      <c r="M1442" s="263" t="s">
        <v>28</v>
      </c>
      <c r="N1442" s="264" t="s">
        <v>45</v>
      </c>
      <c r="O1442" s="86"/>
      <c r="P1442" s="224">
        <f>O1442*H1442</f>
        <v>0</v>
      </c>
      <c r="Q1442" s="224">
        <v>0.01</v>
      </c>
      <c r="R1442" s="224">
        <f>Q1442*H1442</f>
        <v>0.23155999999999999</v>
      </c>
      <c r="S1442" s="224">
        <v>0</v>
      </c>
      <c r="T1442" s="225">
        <f>S1442*H1442</f>
        <v>0</v>
      </c>
      <c r="U1442" s="40"/>
      <c r="V1442" s="40"/>
      <c r="W1442" s="40"/>
      <c r="X1442" s="40"/>
      <c r="Y1442" s="40"/>
      <c r="Z1442" s="40"/>
      <c r="AA1442" s="40"/>
      <c r="AB1442" s="40"/>
      <c r="AC1442" s="40"/>
      <c r="AD1442" s="40"/>
      <c r="AE1442" s="40"/>
      <c r="AR1442" s="226" t="s">
        <v>1411</v>
      </c>
      <c r="AT1442" s="226" t="s">
        <v>273</v>
      </c>
      <c r="AU1442" s="226" t="s">
        <v>83</v>
      </c>
      <c r="AY1442" s="19" t="s">
        <v>156</v>
      </c>
      <c r="BE1442" s="227">
        <f>IF(N1442="základní",J1442,0)</f>
        <v>0</v>
      </c>
      <c r="BF1442" s="227">
        <f>IF(N1442="snížená",J1442,0)</f>
        <v>0</v>
      </c>
      <c r="BG1442" s="227">
        <f>IF(N1442="zákl. přenesená",J1442,0)</f>
        <v>0</v>
      </c>
      <c r="BH1442" s="227">
        <f>IF(N1442="sníž. přenesená",J1442,0)</f>
        <v>0</v>
      </c>
      <c r="BI1442" s="227">
        <f>IF(N1442="nulová",J1442,0)</f>
        <v>0</v>
      </c>
      <c r="BJ1442" s="19" t="s">
        <v>81</v>
      </c>
      <c r="BK1442" s="227">
        <f>ROUND(I1442*H1442,2)</f>
        <v>0</v>
      </c>
      <c r="BL1442" s="19" t="s">
        <v>1391</v>
      </c>
      <c r="BM1442" s="226" t="s">
        <v>2096</v>
      </c>
    </row>
    <row r="1443" s="2" customFormat="1">
      <c r="A1443" s="40"/>
      <c r="B1443" s="41"/>
      <c r="C1443" s="42"/>
      <c r="D1443" s="228" t="s">
        <v>165</v>
      </c>
      <c r="E1443" s="42"/>
      <c r="F1443" s="229" t="s">
        <v>2095</v>
      </c>
      <c r="G1443" s="42"/>
      <c r="H1443" s="42"/>
      <c r="I1443" s="230"/>
      <c r="J1443" s="42"/>
      <c r="K1443" s="42"/>
      <c r="L1443" s="46"/>
      <c r="M1443" s="231"/>
      <c r="N1443" s="232"/>
      <c r="O1443" s="86"/>
      <c r="P1443" s="86"/>
      <c r="Q1443" s="86"/>
      <c r="R1443" s="86"/>
      <c r="S1443" s="86"/>
      <c r="T1443" s="87"/>
      <c r="U1443" s="40"/>
      <c r="V1443" s="40"/>
      <c r="W1443" s="40"/>
      <c r="X1443" s="40"/>
      <c r="Y1443" s="40"/>
      <c r="Z1443" s="40"/>
      <c r="AA1443" s="40"/>
      <c r="AB1443" s="40"/>
      <c r="AC1443" s="40"/>
      <c r="AD1443" s="40"/>
      <c r="AE1443" s="40"/>
      <c r="AT1443" s="19" t="s">
        <v>165</v>
      </c>
      <c r="AU1443" s="19" t="s">
        <v>83</v>
      </c>
    </row>
    <row r="1444" s="13" customFormat="1">
      <c r="A1444" s="13"/>
      <c r="B1444" s="233"/>
      <c r="C1444" s="234"/>
      <c r="D1444" s="228" t="s">
        <v>170</v>
      </c>
      <c r="E1444" s="235" t="s">
        <v>28</v>
      </c>
      <c r="F1444" s="236" t="s">
        <v>2097</v>
      </c>
      <c r="G1444" s="234"/>
      <c r="H1444" s="237">
        <v>21.896000000000001</v>
      </c>
      <c r="I1444" s="238"/>
      <c r="J1444" s="234"/>
      <c r="K1444" s="234"/>
      <c r="L1444" s="239"/>
      <c r="M1444" s="240"/>
      <c r="N1444" s="241"/>
      <c r="O1444" s="241"/>
      <c r="P1444" s="241"/>
      <c r="Q1444" s="241"/>
      <c r="R1444" s="241"/>
      <c r="S1444" s="241"/>
      <c r="T1444" s="242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43" t="s">
        <v>170</v>
      </c>
      <c r="AU1444" s="243" t="s">
        <v>83</v>
      </c>
      <c r="AV1444" s="13" t="s">
        <v>83</v>
      </c>
      <c r="AW1444" s="13" t="s">
        <v>35</v>
      </c>
      <c r="AX1444" s="13" t="s">
        <v>74</v>
      </c>
      <c r="AY1444" s="243" t="s">
        <v>156</v>
      </c>
    </row>
    <row r="1445" s="13" customFormat="1">
      <c r="A1445" s="13"/>
      <c r="B1445" s="233"/>
      <c r="C1445" s="234"/>
      <c r="D1445" s="228" t="s">
        <v>170</v>
      </c>
      <c r="E1445" s="235" t="s">
        <v>28</v>
      </c>
      <c r="F1445" s="236" t="s">
        <v>2098</v>
      </c>
      <c r="G1445" s="234"/>
      <c r="H1445" s="237">
        <v>0.38200000000000001</v>
      </c>
      <c r="I1445" s="238"/>
      <c r="J1445" s="234"/>
      <c r="K1445" s="234"/>
      <c r="L1445" s="239"/>
      <c r="M1445" s="240"/>
      <c r="N1445" s="241"/>
      <c r="O1445" s="241"/>
      <c r="P1445" s="241"/>
      <c r="Q1445" s="241"/>
      <c r="R1445" s="241"/>
      <c r="S1445" s="241"/>
      <c r="T1445" s="242"/>
      <c r="U1445" s="13"/>
      <c r="V1445" s="13"/>
      <c r="W1445" s="13"/>
      <c r="X1445" s="13"/>
      <c r="Y1445" s="13"/>
      <c r="Z1445" s="13"/>
      <c r="AA1445" s="13"/>
      <c r="AB1445" s="13"/>
      <c r="AC1445" s="13"/>
      <c r="AD1445" s="13"/>
      <c r="AE1445" s="13"/>
      <c r="AT1445" s="243" t="s">
        <v>170</v>
      </c>
      <c r="AU1445" s="243" t="s">
        <v>83</v>
      </c>
      <c r="AV1445" s="13" t="s">
        <v>83</v>
      </c>
      <c r="AW1445" s="13" t="s">
        <v>35</v>
      </c>
      <c r="AX1445" s="13" t="s">
        <v>74</v>
      </c>
      <c r="AY1445" s="243" t="s">
        <v>156</v>
      </c>
    </row>
    <row r="1446" s="13" customFormat="1">
      <c r="A1446" s="13"/>
      <c r="B1446" s="233"/>
      <c r="C1446" s="234"/>
      <c r="D1446" s="228" t="s">
        <v>170</v>
      </c>
      <c r="E1446" s="235" t="s">
        <v>28</v>
      </c>
      <c r="F1446" s="236" t="s">
        <v>2099</v>
      </c>
      <c r="G1446" s="234"/>
      <c r="H1446" s="237">
        <v>0.878</v>
      </c>
      <c r="I1446" s="238"/>
      <c r="J1446" s="234"/>
      <c r="K1446" s="234"/>
      <c r="L1446" s="239"/>
      <c r="M1446" s="240"/>
      <c r="N1446" s="241"/>
      <c r="O1446" s="241"/>
      <c r="P1446" s="241"/>
      <c r="Q1446" s="241"/>
      <c r="R1446" s="241"/>
      <c r="S1446" s="241"/>
      <c r="T1446" s="242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43" t="s">
        <v>170</v>
      </c>
      <c r="AU1446" s="243" t="s">
        <v>83</v>
      </c>
      <c r="AV1446" s="13" t="s">
        <v>83</v>
      </c>
      <c r="AW1446" s="13" t="s">
        <v>35</v>
      </c>
      <c r="AX1446" s="13" t="s">
        <v>74</v>
      </c>
      <c r="AY1446" s="243" t="s">
        <v>156</v>
      </c>
    </row>
    <row r="1447" s="14" customFormat="1">
      <c r="A1447" s="14"/>
      <c r="B1447" s="244"/>
      <c r="C1447" s="245"/>
      <c r="D1447" s="228" t="s">
        <v>170</v>
      </c>
      <c r="E1447" s="246" t="s">
        <v>28</v>
      </c>
      <c r="F1447" s="247" t="s">
        <v>186</v>
      </c>
      <c r="G1447" s="245"/>
      <c r="H1447" s="248">
        <v>23.156000000000002</v>
      </c>
      <c r="I1447" s="249"/>
      <c r="J1447" s="245"/>
      <c r="K1447" s="245"/>
      <c r="L1447" s="250"/>
      <c r="M1447" s="251"/>
      <c r="N1447" s="252"/>
      <c r="O1447" s="252"/>
      <c r="P1447" s="252"/>
      <c r="Q1447" s="252"/>
      <c r="R1447" s="252"/>
      <c r="S1447" s="252"/>
      <c r="T1447" s="253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4" t="s">
        <v>170</v>
      </c>
      <c r="AU1447" s="254" t="s">
        <v>83</v>
      </c>
      <c r="AV1447" s="14" t="s">
        <v>163</v>
      </c>
      <c r="AW1447" s="14" t="s">
        <v>35</v>
      </c>
      <c r="AX1447" s="14" t="s">
        <v>81</v>
      </c>
      <c r="AY1447" s="254" t="s">
        <v>156</v>
      </c>
    </row>
    <row r="1448" s="2" customFormat="1" ht="14.4" customHeight="1">
      <c r="A1448" s="40"/>
      <c r="B1448" s="41"/>
      <c r="C1448" s="255" t="s">
        <v>2100</v>
      </c>
      <c r="D1448" s="255" t="s">
        <v>273</v>
      </c>
      <c r="E1448" s="256" t="s">
        <v>2101</v>
      </c>
      <c r="F1448" s="257" t="s">
        <v>2102</v>
      </c>
      <c r="G1448" s="258" t="s">
        <v>2103</v>
      </c>
      <c r="H1448" s="259">
        <v>65</v>
      </c>
      <c r="I1448" s="260"/>
      <c r="J1448" s="261">
        <f>ROUND(I1448*H1448,2)</f>
        <v>0</v>
      </c>
      <c r="K1448" s="257" t="s">
        <v>174</v>
      </c>
      <c r="L1448" s="262"/>
      <c r="M1448" s="263" t="s">
        <v>28</v>
      </c>
      <c r="N1448" s="264" t="s">
        <v>45</v>
      </c>
      <c r="O1448" s="86"/>
      <c r="P1448" s="224">
        <f>O1448*H1448</f>
        <v>0</v>
      </c>
      <c r="Q1448" s="224">
        <v>6.0000000000000002E-05</v>
      </c>
      <c r="R1448" s="224">
        <f>Q1448*H1448</f>
        <v>0.0039000000000000003</v>
      </c>
      <c r="S1448" s="224">
        <v>0</v>
      </c>
      <c r="T1448" s="225">
        <f>S1448*H1448</f>
        <v>0</v>
      </c>
      <c r="U1448" s="40"/>
      <c r="V1448" s="40"/>
      <c r="W1448" s="40"/>
      <c r="X1448" s="40"/>
      <c r="Y1448" s="40"/>
      <c r="Z1448" s="40"/>
      <c r="AA1448" s="40"/>
      <c r="AB1448" s="40"/>
      <c r="AC1448" s="40"/>
      <c r="AD1448" s="40"/>
      <c r="AE1448" s="40"/>
      <c r="AR1448" s="226" t="s">
        <v>1411</v>
      </c>
      <c r="AT1448" s="226" t="s">
        <v>273</v>
      </c>
      <c r="AU1448" s="226" t="s">
        <v>83</v>
      </c>
      <c r="AY1448" s="19" t="s">
        <v>156</v>
      </c>
      <c r="BE1448" s="227">
        <f>IF(N1448="základní",J1448,0)</f>
        <v>0</v>
      </c>
      <c r="BF1448" s="227">
        <f>IF(N1448="snížená",J1448,0)</f>
        <v>0</v>
      </c>
      <c r="BG1448" s="227">
        <f>IF(N1448="zákl. přenesená",J1448,0)</f>
        <v>0</v>
      </c>
      <c r="BH1448" s="227">
        <f>IF(N1448="sníž. přenesená",J1448,0)</f>
        <v>0</v>
      </c>
      <c r="BI1448" s="227">
        <f>IF(N1448="nulová",J1448,0)</f>
        <v>0</v>
      </c>
      <c r="BJ1448" s="19" t="s">
        <v>81</v>
      </c>
      <c r="BK1448" s="227">
        <f>ROUND(I1448*H1448,2)</f>
        <v>0</v>
      </c>
      <c r="BL1448" s="19" t="s">
        <v>1391</v>
      </c>
      <c r="BM1448" s="226" t="s">
        <v>2104</v>
      </c>
    </row>
    <row r="1449" s="2" customFormat="1">
      <c r="A1449" s="40"/>
      <c r="B1449" s="41"/>
      <c r="C1449" s="42"/>
      <c r="D1449" s="228" t="s">
        <v>165</v>
      </c>
      <c r="E1449" s="42"/>
      <c r="F1449" s="229" t="s">
        <v>2102</v>
      </c>
      <c r="G1449" s="42"/>
      <c r="H1449" s="42"/>
      <c r="I1449" s="230"/>
      <c r="J1449" s="42"/>
      <c r="K1449" s="42"/>
      <c r="L1449" s="46"/>
      <c r="M1449" s="231"/>
      <c r="N1449" s="232"/>
      <c r="O1449" s="86"/>
      <c r="P1449" s="86"/>
      <c r="Q1449" s="86"/>
      <c r="R1449" s="86"/>
      <c r="S1449" s="86"/>
      <c r="T1449" s="87"/>
      <c r="U1449" s="40"/>
      <c r="V1449" s="40"/>
      <c r="W1449" s="40"/>
      <c r="X1449" s="40"/>
      <c r="Y1449" s="40"/>
      <c r="Z1449" s="40"/>
      <c r="AA1449" s="40"/>
      <c r="AB1449" s="40"/>
      <c r="AC1449" s="40"/>
      <c r="AD1449" s="40"/>
      <c r="AE1449" s="40"/>
      <c r="AT1449" s="19" t="s">
        <v>165</v>
      </c>
      <c r="AU1449" s="19" t="s">
        <v>83</v>
      </c>
    </row>
    <row r="1450" s="2" customFormat="1" ht="49.05" customHeight="1">
      <c r="A1450" s="40"/>
      <c r="B1450" s="41"/>
      <c r="C1450" s="215" t="s">
        <v>2105</v>
      </c>
      <c r="D1450" s="215" t="s">
        <v>158</v>
      </c>
      <c r="E1450" s="216" t="s">
        <v>2106</v>
      </c>
      <c r="F1450" s="217" t="s">
        <v>2107</v>
      </c>
      <c r="G1450" s="218" t="s">
        <v>218</v>
      </c>
      <c r="H1450" s="219">
        <v>0.72299999999999998</v>
      </c>
      <c r="I1450" s="220"/>
      <c r="J1450" s="221">
        <f>ROUND(I1450*H1450,2)</f>
        <v>0</v>
      </c>
      <c r="K1450" s="217" t="s">
        <v>162</v>
      </c>
      <c r="L1450" s="46"/>
      <c r="M1450" s="222" t="s">
        <v>28</v>
      </c>
      <c r="N1450" s="223" t="s">
        <v>45</v>
      </c>
      <c r="O1450" s="86"/>
      <c r="P1450" s="224">
        <f>O1450*H1450</f>
        <v>0</v>
      </c>
      <c r="Q1450" s="224">
        <v>0</v>
      </c>
      <c r="R1450" s="224">
        <f>Q1450*H1450</f>
        <v>0</v>
      </c>
      <c r="S1450" s="224">
        <v>0</v>
      </c>
      <c r="T1450" s="225">
        <f>S1450*H1450</f>
        <v>0</v>
      </c>
      <c r="U1450" s="40"/>
      <c r="V1450" s="40"/>
      <c r="W1450" s="40"/>
      <c r="X1450" s="40"/>
      <c r="Y1450" s="40"/>
      <c r="Z1450" s="40"/>
      <c r="AA1450" s="40"/>
      <c r="AB1450" s="40"/>
      <c r="AC1450" s="40"/>
      <c r="AD1450" s="40"/>
      <c r="AE1450" s="40"/>
      <c r="AR1450" s="226" t="s">
        <v>1391</v>
      </c>
      <c r="AT1450" s="226" t="s">
        <v>158</v>
      </c>
      <c r="AU1450" s="226" t="s">
        <v>83</v>
      </c>
      <c r="AY1450" s="19" t="s">
        <v>156</v>
      </c>
      <c r="BE1450" s="227">
        <f>IF(N1450="základní",J1450,0)</f>
        <v>0</v>
      </c>
      <c r="BF1450" s="227">
        <f>IF(N1450="snížená",J1450,0)</f>
        <v>0</v>
      </c>
      <c r="BG1450" s="227">
        <f>IF(N1450="zákl. přenesená",J1450,0)</f>
        <v>0</v>
      </c>
      <c r="BH1450" s="227">
        <f>IF(N1450="sníž. přenesená",J1450,0)</f>
        <v>0</v>
      </c>
      <c r="BI1450" s="227">
        <f>IF(N1450="nulová",J1450,0)</f>
        <v>0</v>
      </c>
      <c r="BJ1450" s="19" t="s">
        <v>81</v>
      </c>
      <c r="BK1450" s="227">
        <f>ROUND(I1450*H1450,2)</f>
        <v>0</v>
      </c>
      <c r="BL1450" s="19" t="s">
        <v>1391</v>
      </c>
      <c r="BM1450" s="226" t="s">
        <v>2108</v>
      </c>
    </row>
    <row r="1451" s="2" customFormat="1">
      <c r="A1451" s="40"/>
      <c r="B1451" s="41"/>
      <c r="C1451" s="42"/>
      <c r="D1451" s="228" t="s">
        <v>165</v>
      </c>
      <c r="E1451" s="42"/>
      <c r="F1451" s="229" t="s">
        <v>2107</v>
      </c>
      <c r="G1451" s="42"/>
      <c r="H1451" s="42"/>
      <c r="I1451" s="230"/>
      <c r="J1451" s="42"/>
      <c r="K1451" s="42"/>
      <c r="L1451" s="46"/>
      <c r="M1451" s="231"/>
      <c r="N1451" s="232"/>
      <c r="O1451" s="86"/>
      <c r="P1451" s="86"/>
      <c r="Q1451" s="86"/>
      <c r="R1451" s="86"/>
      <c r="S1451" s="86"/>
      <c r="T1451" s="87"/>
      <c r="U1451" s="40"/>
      <c r="V1451" s="40"/>
      <c r="W1451" s="40"/>
      <c r="X1451" s="40"/>
      <c r="Y1451" s="40"/>
      <c r="Z1451" s="40"/>
      <c r="AA1451" s="40"/>
      <c r="AB1451" s="40"/>
      <c r="AC1451" s="40"/>
      <c r="AD1451" s="40"/>
      <c r="AE1451" s="40"/>
      <c r="AT1451" s="19" t="s">
        <v>165</v>
      </c>
      <c r="AU1451" s="19" t="s">
        <v>83</v>
      </c>
    </row>
    <row r="1452" s="12" customFormat="1" ht="22.8" customHeight="1">
      <c r="A1452" s="12"/>
      <c r="B1452" s="199"/>
      <c r="C1452" s="200"/>
      <c r="D1452" s="201" t="s">
        <v>73</v>
      </c>
      <c r="E1452" s="213" t="s">
        <v>2109</v>
      </c>
      <c r="F1452" s="213" t="s">
        <v>2110</v>
      </c>
      <c r="G1452" s="200"/>
      <c r="H1452" s="200"/>
      <c r="I1452" s="203"/>
      <c r="J1452" s="214">
        <f>BK1452</f>
        <v>0</v>
      </c>
      <c r="K1452" s="200"/>
      <c r="L1452" s="205"/>
      <c r="M1452" s="206"/>
      <c r="N1452" s="207"/>
      <c r="O1452" s="207"/>
      <c r="P1452" s="208">
        <f>SUM(P1453:P1510)</f>
        <v>0</v>
      </c>
      <c r="Q1452" s="207"/>
      <c r="R1452" s="208">
        <f>SUM(R1453:R1510)</f>
        <v>0</v>
      </c>
      <c r="S1452" s="207"/>
      <c r="T1452" s="209">
        <f>SUM(T1453:T1510)</f>
        <v>0</v>
      </c>
      <c r="U1452" s="12"/>
      <c r="V1452" s="12"/>
      <c r="W1452" s="12"/>
      <c r="X1452" s="12"/>
      <c r="Y1452" s="12"/>
      <c r="Z1452" s="12"/>
      <c r="AA1452" s="12"/>
      <c r="AB1452" s="12"/>
      <c r="AC1452" s="12"/>
      <c r="AD1452" s="12"/>
      <c r="AE1452" s="12"/>
      <c r="AR1452" s="210" t="s">
        <v>83</v>
      </c>
      <c r="AT1452" s="211" t="s">
        <v>73</v>
      </c>
      <c r="AU1452" s="211" t="s">
        <v>81</v>
      </c>
      <c r="AY1452" s="210" t="s">
        <v>156</v>
      </c>
      <c r="BK1452" s="212">
        <f>SUM(BK1453:BK1510)</f>
        <v>0</v>
      </c>
    </row>
    <row r="1453" s="2" customFormat="1" ht="24.15" customHeight="1">
      <c r="A1453" s="40"/>
      <c r="B1453" s="41"/>
      <c r="C1453" s="215" t="s">
        <v>2111</v>
      </c>
      <c r="D1453" s="215" t="s">
        <v>158</v>
      </c>
      <c r="E1453" s="216" t="s">
        <v>2112</v>
      </c>
      <c r="F1453" s="217" t="s">
        <v>2113</v>
      </c>
      <c r="G1453" s="218" t="s">
        <v>257</v>
      </c>
      <c r="H1453" s="219">
        <v>17</v>
      </c>
      <c r="I1453" s="220"/>
      <c r="J1453" s="221">
        <f>ROUND(I1453*H1453,2)</f>
        <v>0</v>
      </c>
      <c r="K1453" s="217" t="s">
        <v>338</v>
      </c>
      <c r="L1453" s="46"/>
      <c r="M1453" s="222" t="s">
        <v>28</v>
      </c>
      <c r="N1453" s="223" t="s">
        <v>45</v>
      </c>
      <c r="O1453" s="86"/>
      <c r="P1453" s="224">
        <f>O1453*H1453</f>
        <v>0</v>
      </c>
      <c r="Q1453" s="224">
        <v>0</v>
      </c>
      <c r="R1453" s="224">
        <f>Q1453*H1453</f>
        <v>0</v>
      </c>
      <c r="S1453" s="224">
        <v>0</v>
      </c>
      <c r="T1453" s="225">
        <f>S1453*H1453</f>
        <v>0</v>
      </c>
      <c r="U1453" s="40"/>
      <c r="V1453" s="40"/>
      <c r="W1453" s="40"/>
      <c r="X1453" s="40"/>
      <c r="Y1453" s="40"/>
      <c r="Z1453" s="40"/>
      <c r="AA1453" s="40"/>
      <c r="AB1453" s="40"/>
      <c r="AC1453" s="40"/>
      <c r="AD1453" s="40"/>
      <c r="AE1453" s="40"/>
      <c r="AR1453" s="226" t="s">
        <v>1391</v>
      </c>
      <c r="AT1453" s="226" t="s">
        <v>158</v>
      </c>
      <c r="AU1453" s="226" t="s">
        <v>83</v>
      </c>
      <c r="AY1453" s="19" t="s">
        <v>156</v>
      </c>
      <c r="BE1453" s="227">
        <f>IF(N1453="základní",J1453,0)</f>
        <v>0</v>
      </c>
      <c r="BF1453" s="227">
        <f>IF(N1453="snížená",J1453,0)</f>
        <v>0</v>
      </c>
      <c r="BG1453" s="227">
        <f>IF(N1453="zákl. přenesená",J1453,0)</f>
        <v>0</v>
      </c>
      <c r="BH1453" s="227">
        <f>IF(N1453="sníž. přenesená",J1453,0)</f>
        <v>0</v>
      </c>
      <c r="BI1453" s="227">
        <f>IF(N1453="nulová",J1453,0)</f>
        <v>0</v>
      </c>
      <c r="BJ1453" s="19" t="s">
        <v>81</v>
      </c>
      <c r="BK1453" s="227">
        <f>ROUND(I1453*H1453,2)</f>
        <v>0</v>
      </c>
      <c r="BL1453" s="19" t="s">
        <v>1391</v>
      </c>
      <c r="BM1453" s="226" t="s">
        <v>2114</v>
      </c>
    </row>
    <row r="1454" s="2" customFormat="1">
      <c r="A1454" s="40"/>
      <c r="B1454" s="41"/>
      <c r="C1454" s="42"/>
      <c r="D1454" s="228" t="s">
        <v>165</v>
      </c>
      <c r="E1454" s="42"/>
      <c r="F1454" s="229" t="s">
        <v>2113</v>
      </c>
      <c r="G1454" s="42"/>
      <c r="H1454" s="42"/>
      <c r="I1454" s="230"/>
      <c r="J1454" s="42"/>
      <c r="K1454" s="42"/>
      <c r="L1454" s="46"/>
      <c r="M1454" s="231"/>
      <c r="N1454" s="232"/>
      <c r="O1454" s="86"/>
      <c r="P1454" s="86"/>
      <c r="Q1454" s="86"/>
      <c r="R1454" s="86"/>
      <c r="S1454" s="86"/>
      <c r="T1454" s="87"/>
      <c r="U1454" s="40"/>
      <c r="V1454" s="40"/>
      <c r="W1454" s="40"/>
      <c r="X1454" s="40"/>
      <c r="Y1454" s="40"/>
      <c r="Z1454" s="40"/>
      <c r="AA1454" s="40"/>
      <c r="AB1454" s="40"/>
      <c r="AC1454" s="40"/>
      <c r="AD1454" s="40"/>
      <c r="AE1454" s="40"/>
      <c r="AT1454" s="19" t="s">
        <v>165</v>
      </c>
      <c r="AU1454" s="19" t="s">
        <v>83</v>
      </c>
    </row>
    <row r="1455" s="2" customFormat="1" ht="24.15" customHeight="1">
      <c r="A1455" s="40"/>
      <c r="B1455" s="41"/>
      <c r="C1455" s="215" t="s">
        <v>2115</v>
      </c>
      <c r="D1455" s="215" t="s">
        <v>158</v>
      </c>
      <c r="E1455" s="216" t="s">
        <v>2116</v>
      </c>
      <c r="F1455" s="217" t="s">
        <v>2117</v>
      </c>
      <c r="G1455" s="218" t="s">
        <v>257</v>
      </c>
      <c r="H1455" s="219">
        <v>2</v>
      </c>
      <c r="I1455" s="220"/>
      <c r="J1455" s="221">
        <f>ROUND(I1455*H1455,2)</f>
        <v>0</v>
      </c>
      <c r="K1455" s="217" t="s">
        <v>338</v>
      </c>
      <c r="L1455" s="46"/>
      <c r="M1455" s="222" t="s">
        <v>28</v>
      </c>
      <c r="N1455" s="223" t="s">
        <v>45</v>
      </c>
      <c r="O1455" s="86"/>
      <c r="P1455" s="224">
        <f>O1455*H1455</f>
        <v>0</v>
      </c>
      <c r="Q1455" s="224">
        <v>0</v>
      </c>
      <c r="R1455" s="224">
        <f>Q1455*H1455</f>
        <v>0</v>
      </c>
      <c r="S1455" s="224">
        <v>0</v>
      </c>
      <c r="T1455" s="225">
        <f>S1455*H1455</f>
        <v>0</v>
      </c>
      <c r="U1455" s="40"/>
      <c r="V1455" s="40"/>
      <c r="W1455" s="40"/>
      <c r="X1455" s="40"/>
      <c r="Y1455" s="40"/>
      <c r="Z1455" s="40"/>
      <c r="AA1455" s="40"/>
      <c r="AB1455" s="40"/>
      <c r="AC1455" s="40"/>
      <c r="AD1455" s="40"/>
      <c r="AE1455" s="40"/>
      <c r="AR1455" s="226" t="s">
        <v>1391</v>
      </c>
      <c r="AT1455" s="226" t="s">
        <v>158</v>
      </c>
      <c r="AU1455" s="226" t="s">
        <v>83</v>
      </c>
      <c r="AY1455" s="19" t="s">
        <v>156</v>
      </c>
      <c r="BE1455" s="227">
        <f>IF(N1455="základní",J1455,0)</f>
        <v>0</v>
      </c>
      <c r="BF1455" s="227">
        <f>IF(N1455="snížená",J1455,0)</f>
        <v>0</v>
      </c>
      <c r="BG1455" s="227">
        <f>IF(N1455="zákl. přenesená",J1455,0)</f>
        <v>0</v>
      </c>
      <c r="BH1455" s="227">
        <f>IF(N1455="sníž. přenesená",J1455,0)</f>
        <v>0</v>
      </c>
      <c r="BI1455" s="227">
        <f>IF(N1455="nulová",J1455,0)</f>
        <v>0</v>
      </c>
      <c r="BJ1455" s="19" t="s">
        <v>81</v>
      </c>
      <c r="BK1455" s="227">
        <f>ROUND(I1455*H1455,2)</f>
        <v>0</v>
      </c>
      <c r="BL1455" s="19" t="s">
        <v>1391</v>
      </c>
      <c r="BM1455" s="226" t="s">
        <v>2118</v>
      </c>
    </row>
    <row r="1456" s="2" customFormat="1">
      <c r="A1456" s="40"/>
      <c r="B1456" s="41"/>
      <c r="C1456" s="42"/>
      <c r="D1456" s="228" t="s">
        <v>165</v>
      </c>
      <c r="E1456" s="42"/>
      <c r="F1456" s="229" t="s">
        <v>2117</v>
      </c>
      <c r="G1456" s="42"/>
      <c r="H1456" s="42"/>
      <c r="I1456" s="230"/>
      <c r="J1456" s="42"/>
      <c r="K1456" s="42"/>
      <c r="L1456" s="46"/>
      <c r="M1456" s="231"/>
      <c r="N1456" s="232"/>
      <c r="O1456" s="86"/>
      <c r="P1456" s="86"/>
      <c r="Q1456" s="86"/>
      <c r="R1456" s="86"/>
      <c r="S1456" s="86"/>
      <c r="T1456" s="87"/>
      <c r="U1456" s="40"/>
      <c r="V1456" s="40"/>
      <c r="W1456" s="40"/>
      <c r="X1456" s="40"/>
      <c r="Y1456" s="40"/>
      <c r="Z1456" s="40"/>
      <c r="AA1456" s="40"/>
      <c r="AB1456" s="40"/>
      <c r="AC1456" s="40"/>
      <c r="AD1456" s="40"/>
      <c r="AE1456" s="40"/>
      <c r="AT1456" s="19" t="s">
        <v>165</v>
      </c>
      <c r="AU1456" s="19" t="s">
        <v>83</v>
      </c>
    </row>
    <row r="1457" s="2" customFormat="1" ht="24.15" customHeight="1">
      <c r="A1457" s="40"/>
      <c r="B1457" s="41"/>
      <c r="C1457" s="215" t="s">
        <v>2119</v>
      </c>
      <c r="D1457" s="215" t="s">
        <v>158</v>
      </c>
      <c r="E1457" s="216" t="s">
        <v>2120</v>
      </c>
      <c r="F1457" s="217" t="s">
        <v>2121</v>
      </c>
      <c r="G1457" s="218" t="s">
        <v>257</v>
      </c>
      <c r="H1457" s="219">
        <v>3</v>
      </c>
      <c r="I1457" s="220"/>
      <c r="J1457" s="221">
        <f>ROUND(I1457*H1457,2)</f>
        <v>0</v>
      </c>
      <c r="K1457" s="217" t="s">
        <v>338</v>
      </c>
      <c r="L1457" s="46"/>
      <c r="M1457" s="222" t="s">
        <v>28</v>
      </c>
      <c r="N1457" s="223" t="s">
        <v>45</v>
      </c>
      <c r="O1457" s="86"/>
      <c r="P1457" s="224">
        <f>O1457*H1457</f>
        <v>0</v>
      </c>
      <c r="Q1457" s="224">
        <v>0</v>
      </c>
      <c r="R1457" s="224">
        <f>Q1457*H1457</f>
        <v>0</v>
      </c>
      <c r="S1457" s="224">
        <v>0</v>
      </c>
      <c r="T1457" s="225">
        <f>S1457*H1457</f>
        <v>0</v>
      </c>
      <c r="U1457" s="40"/>
      <c r="V1457" s="40"/>
      <c r="W1457" s="40"/>
      <c r="X1457" s="40"/>
      <c r="Y1457" s="40"/>
      <c r="Z1457" s="40"/>
      <c r="AA1457" s="40"/>
      <c r="AB1457" s="40"/>
      <c r="AC1457" s="40"/>
      <c r="AD1457" s="40"/>
      <c r="AE1457" s="40"/>
      <c r="AR1457" s="226" t="s">
        <v>1391</v>
      </c>
      <c r="AT1457" s="226" t="s">
        <v>158</v>
      </c>
      <c r="AU1457" s="226" t="s">
        <v>83</v>
      </c>
      <c r="AY1457" s="19" t="s">
        <v>156</v>
      </c>
      <c r="BE1457" s="227">
        <f>IF(N1457="základní",J1457,0)</f>
        <v>0</v>
      </c>
      <c r="BF1457" s="227">
        <f>IF(N1457="snížená",J1457,0)</f>
        <v>0</v>
      </c>
      <c r="BG1457" s="227">
        <f>IF(N1457="zákl. přenesená",J1457,0)</f>
        <v>0</v>
      </c>
      <c r="BH1457" s="227">
        <f>IF(N1457="sníž. přenesená",J1457,0)</f>
        <v>0</v>
      </c>
      <c r="BI1457" s="227">
        <f>IF(N1457="nulová",J1457,0)</f>
        <v>0</v>
      </c>
      <c r="BJ1457" s="19" t="s">
        <v>81</v>
      </c>
      <c r="BK1457" s="227">
        <f>ROUND(I1457*H1457,2)</f>
        <v>0</v>
      </c>
      <c r="BL1457" s="19" t="s">
        <v>1391</v>
      </c>
      <c r="BM1457" s="226" t="s">
        <v>2122</v>
      </c>
    </row>
    <row r="1458" s="2" customFormat="1">
      <c r="A1458" s="40"/>
      <c r="B1458" s="41"/>
      <c r="C1458" s="42"/>
      <c r="D1458" s="228" t="s">
        <v>165</v>
      </c>
      <c r="E1458" s="42"/>
      <c r="F1458" s="229" t="s">
        <v>2121</v>
      </c>
      <c r="G1458" s="42"/>
      <c r="H1458" s="42"/>
      <c r="I1458" s="230"/>
      <c r="J1458" s="42"/>
      <c r="K1458" s="42"/>
      <c r="L1458" s="46"/>
      <c r="M1458" s="231"/>
      <c r="N1458" s="232"/>
      <c r="O1458" s="86"/>
      <c r="P1458" s="86"/>
      <c r="Q1458" s="86"/>
      <c r="R1458" s="86"/>
      <c r="S1458" s="86"/>
      <c r="T1458" s="87"/>
      <c r="U1458" s="40"/>
      <c r="V1458" s="40"/>
      <c r="W1458" s="40"/>
      <c r="X1458" s="40"/>
      <c r="Y1458" s="40"/>
      <c r="Z1458" s="40"/>
      <c r="AA1458" s="40"/>
      <c r="AB1458" s="40"/>
      <c r="AC1458" s="40"/>
      <c r="AD1458" s="40"/>
      <c r="AE1458" s="40"/>
      <c r="AT1458" s="19" t="s">
        <v>165</v>
      </c>
      <c r="AU1458" s="19" t="s">
        <v>83</v>
      </c>
    </row>
    <row r="1459" s="2" customFormat="1" ht="24.15" customHeight="1">
      <c r="A1459" s="40"/>
      <c r="B1459" s="41"/>
      <c r="C1459" s="215" t="s">
        <v>2123</v>
      </c>
      <c r="D1459" s="215" t="s">
        <v>158</v>
      </c>
      <c r="E1459" s="216" t="s">
        <v>2124</v>
      </c>
      <c r="F1459" s="217" t="s">
        <v>2125</v>
      </c>
      <c r="G1459" s="218" t="s">
        <v>257</v>
      </c>
      <c r="H1459" s="219">
        <v>25</v>
      </c>
      <c r="I1459" s="220"/>
      <c r="J1459" s="221">
        <f>ROUND(I1459*H1459,2)</f>
        <v>0</v>
      </c>
      <c r="K1459" s="217" t="s">
        <v>338</v>
      </c>
      <c r="L1459" s="46"/>
      <c r="M1459" s="222" t="s">
        <v>28</v>
      </c>
      <c r="N1459" s="223" t="s">
        <v>45</v>
      </c>
      <c r="O1459" s="86"/>
      <c r="P1459" s="224">
        <f>O1459*H1459</f>
        <v>0</v>
      </c>
      <c r="Q1459" s="224">
        <v>0</v>
      </c>
      <c r="R1459" s="224">
        <f>Q1459*H1459</f>
        <v>0</v>
      </c>
      <c r="S1459" s="224">
        <v>0</v>
      </c>
      <c r="T1459" s="225">
        <f>S1459*H1459</f>
        <v>0</v>
      </c>
      <c r="U1459" s="40"/>
      <c r="V1459" s="40"/>
      <c r="W1459" s="40"/>
      <c r="X1459" s="40"/>
      <c r="Y1459" s="40"/>
      <c r="Z1459" s="40"/>
      <c r="AA1459" s="40"/>
      <c r="AB1459" s="40"/>
      <c r="AC1459" s="40"/>
      <c r="AD1459" s="40"/>
      <c r="AE1459" s="40"/>
      <c r="AR1459" s="226" t="s">
        <v>1391</v>
      </c>
      <c r="AT1459" s="226" t="s">
        <v>158</v>
      </c>
      <c r="AU1459" s="226" t="s">
        <v>83</v>
      </c>
      <c r="AY1459" s="19" t="s">
        <v>156</v>
      </c>
      <c r="BE1459" s="227">
        <f>IF(N1459="základní",J1459,0)</f>
        <v>0</v>
      </c>
      <c r="BF1459" s="227">
        <f>IF(N1459="snížená",J1459,0)</f>
        <v>0</v>
      </c>
      <c r="BG1459" s="227">
        <f>IF(N1459="zákl. přenesená",J1459,0)</f>
        <v>0</v>
      </c>
      <c r="BH1459" s="227">
        <f>IF(N1459="sníž. přenesená",J1459,0)</f>
        <v>0</v>
      </c>
      <c r="BI1459" s="227">
        <f>IF(N1459="nulová",J1459,0)</f>
        <v>0</v>
      </c>
      <c r="BJ1459" s="19" t="s">
        <v>81</v>
      </c>
      <c r="BK1459" s="227">
        <f>ROUND(I1459*H1459,2)</f>
        <v>0</v>
      </c>
      <c r="BL1459" s="19" t="s">
        <v>1391</v>
      </c>
      <c r="BM1459" s="226" t="s">
        <v>2126</v>
      </c>
    </row>
    <row r="1460" s="2" customFormat="1">
      <c r="A1460" s="40"/>
      <c r="B1460" s="41"/>
      <c r="C1460" s="42"/>
      <c r="D1460" s="228" t="s">
        <v>165</v>
      </c>
      <c r="E1460" s="42"/>
      <c r="F1460" s="229" t="s">
        <v>2125</v>
      </c>
      <c r="G1460" s="42"/>
      <c r="H1460" s="42"/>
      <c r="I1460" s="230"/>
      <c r="J1460" s="42"/>
      <c r="K1460" s="42"/>
      <c r="L1460" s="46"/>
      <c r="M1460" s="231"/>
      <c r="N1460" s="232"/>
      <c r="O1460" s="86"/>
      <c r="P1460" s="86"/>
      <c r="Q1460" s="86"/>
      <c r="R1460" s="86"/>
      <c r="S1460" s="86"/>
      <c r="T1460" s="87"/>
      <c r="U1460" s="40"/>
      <c r="V1460" s="40"/>
      <c r="W1460" s="40"/>
      <c r="X1460" s="40"/>
      <c r="Y1460" s="40"/>
      <c r="Z1460" s="40"/>
      <c r="AA1460" s="40"/>
      <c r="AB1460" s="40"/>
      <c r="AC1460" s="40"/>
      <c r="AD1460" s="40"/>
      <c r="AE1460" s="40"/>
      <c r="AT1460" s="19" t="s">
        <v>165</v>
      </c>
      <c r="AU1460" s="19" t="s">
        <v>83</v>
      </c>
    </row>
    <row r="1461" s="2" customFormat="1" ht="24.15" customHeight="1">
      <c r="A1461" s="40"/>
      <c r="B1461" s="41"/>
      <c r="C1461" s="215" t="s">
        <v>2127</v>
      </c>
      <c r="D1461" s="215" t="s">
        <v>158</v>
      </c>
      <c r="E1461" s="216" t="s">
        <v>2128</v>
      </c>
      <c r="F1461" s="217" t="s">
        <v>2129</v>
      </c>
      <c r="G1461" s="218" t="s">
        <v>257</v>
      </c>
      <c r="H1461" s="219">
        <v>3</v>
      </c>
      <c r="I1461" s="220"/>
      <c r="J1461" s="221">
        <f>ROUND(I1461*H1461,2)</f>
        <v>0</v>
      </c>
      <c r="K1461" s="217" t="s">
        <v>338</v>
      </c>
      <c r="L1461" s="46"/>
      <c r="M1461" s="222" t="s">
        <v>28</v>
      </c>
      <c r="N1461" s="223" t="s">
        <v>45</v>
      </c>
      <c r="O1461" s="86"/>
      <c r="P1461" s="224">
        <f>O1461*H1461</f>
        <v>0</v>
      </c>
      <c r="Q1461" s="224">
        <v>0</v>
      </c>
      <c r="R1461" s="224">
        <f>Q1461*H1461</f>
        <v>0</v>
      </c>
      <c r="S1461" s="224">
        <v>0</v>
      </c>
      <c r="T1461" s="225">
        <f>S1461*H1461</f>
        <v>0</v>
      </c>
      <c r="U1461" s="40"/>
      <c r="V1461" s="40"/>
      <c r="W1461" s="40"/>
      <c r="X1461" s="40"/>
      <c r="Y1461" s="40"/>
      <c r="Z1461" s="40"/>
      <c r="AA1461" s="40"/>
      <c r="AB1461" s="40"/>
      <c r="AC1461" s="40"/>
      <c r="AD1461" s="40"/>
      <c r="AE1461" s="40"/>
      <c r="AR1461" s="226" t="s">
        <v>1391</v>
      </c>
      <c r="AT1461" s="226" t="s">
        <v>158</v>
      </c>
      <c r="AU1461" s="226" t="s">
        <v>83</v>
      </c>
      <c r="AY1461" s="19" t="s">
        <v>156</v>
      </c>
      <c r="BE1461" s="227">
        <f>IF(N1461="základní",J1461,0)</f>
        <v>0</v>
      </c>
      <c r="BF1461" s="227">
        <f>IF(N1461="snížená",J1461,0)</f>
        <v>0</v>
      </c>
      <c r="BG1461" s="227">
        <f>IF(N1461="zákl. přenesená",J1461,0)</f>
        <v>0</v>
      </c>
      <c r="BH1461" s="227">
        <f>IF(N1461="sníž. přenesená",J1461,0)</f>
        <v>0</v>
      </c>
      <c r="BI1461" s="227">
        <f>IF(N1461="nulová",J1461,0)</f>
        <v>0</v>
      </c>
      <c r="BJ1461" s="19" t="s">
        <v>81</v>
      </c>
      <c r="BK1461" s="227">
        <f>ROUND(I1461*H1461,2)</f>
        <v>0</v>
      </c>
      <c r="BL1461" s="19" t="s">
        <v>1391</v>
      </c>
      <c r="BM1461" s="226" t="s">
        <v>2130</v>
      </c>
    </row>
    <row r="1462" s="2" customFormat="1">
      <c r="A1462" s="40"/>
      <c r="B1462" s="41"/>
      <c r="C1462" s="42"/>
      <c r="D1462" s="228" t="s">
        <v>165</v>
      </c>
      <c r="E1462" s="42"/>
      <c r="F1462" s="229" t="s">
        <v>2129</v>
      </c>
      <c r="G1462" s="42"/>
      <c r="H1462" s="42"/>
      <c r="I1462" s="230"/>
      <c r="J1462" s="42"/>
      <c r="K1462" s="42"/>
      <c r="L1462" s="46"/>
      <c r="M1462" s="231"/>
      <c r="N1462" s="232"/>
      <c r="O1462" s="86"/>
      <c r="P1462" s="86"/>
      <c r="Q1462" s="86"/>
      <c r="R1462" s="86"/>
      <c r="S1462" s="86"/>
      <c r="T1462" s="87"/>
      <c r="U1462" s="40"/>
      <c r="V1462" s="40"/>
      <c r="W1462" s="40"/>
      <c r="X1462" s="40"/>
      <c r="Y1462" s="40"/>
      <c r="Z1462" s="40"/>
      <c r="AA1462" s="40"/>
      <c r="AB1462" s="40"/>
      <c r="AC1462" s="40"/>
      <c r="AD1462" s="40"/>
      <c r="AE1462" s="40"/>
      <c r="AT1462" s="19" t="s">
        <v>165</v>
      </c>
      <c r="AU1462" s="19" t="s">
        <v>83</v>
      </c>
    </row>
    <row r="1463" s="2" customFormat="1" ht="24.15" customHeight="1">
      <c r="A1463" s="40"/>
      <c r="B1463" s="41"/>
      <c r="C1463" s="215" t="s">
        <v>2131</v>
      </c>
      <c r="D1463" s="215" t="s">
        <v>158</v>
      </c>
      <c r="E1463" s="216" t="s">
        <v>2132</v>
      </c>
      <c r="F1463" s="217" t="s">
        <v>2133</v>
      </c>
      <c r="G1463" s="218" t="s">
        <v>257</v>
      </c>
      <c r="H1463" s="219">
        <v>2</v>
      </c>
      <c r="I1463" s="220"/>
      <c r="J1463" s="221">
        <f>ROUND(I1463*H1463,2)</f>
        <v>0</v>
      </c>
      <c r="K1463" s="217" t="s">
        <v>338</v>
      </c>
      <c r="L1463" s="46"/>
      <c r="M1463" s="222" t="s">
        <v>28</v>
      </c>
      <c r="N1463" s="223" t="s">
        <v>45</v>
      </c>
      <c r="O1463" s="86"/>
      <c r="P1463" s="224">
        <f>O1463*H1463</f>
        <v>0</v>
      </c>
      <c r="Q1463" s="224">
        <v>0</v>
      </c>
      <c r="R1463" s="224">
        <f>Q1463*H1463</f>
        <v>0</v>
      </c>
      <c r="S1463" s="224">
        <v>0</v>
      </c>
      <c r="T1463" s="225">
        <f>S1463*H1463</f>
        <v>0</v>
      </c>
      <c r="U1463" s="40"/>
      <c r="V1463" s="40"/>
      <c r="W1463" s="40"/>
      <c r="X1463" s="40"/>
      <c r="Y1463" s="40"/>
      <c r="Z1463" s="40"/>
      <c r="AA1463" s="40"/>
      <c r="AB1463" s="40"/>
      <c r="AC1463" s="40"/>
      <c r="AD1463" s="40"/>
      <c r="AE1463" s="40"/>
      <c r="AR1463" s="226" t="s">
        <v>1391</v>
      </c>
      <c r="AT1463" s="226" t="s">
        <v>158</v>
      </c>
      <c r="AU1463" s="226" t="s">
        <v>83</v>
      </c>
      <c r="AY1463" s="19" t="s">
        <v>156</v>
      </c>
      <c r="BE1463" s="227">
        <f>IF(N1463="základní",J1463,0)</f>
        <v>0</v>
      </c>
      <c r="BF1463" s="227">
        <f>IF(N1463="snížená",J1463,0)</f>
        <v>0</v>
      </c>
      <c r="BG1463" s="227">
        <f>IF(N1463="zákl. přenesená",J1463,0)</f>
        <v>0</v>
      </c>
      <c r="BH1463" s="227">
        <f>IF(N1463="sníž. přenesená",J1463,0)</f>
        <v>0</v>
      </c>
      <c r="BI1463" s="227">
        <f>IF(N1463="nulová",J1463,0)</f>
        <v>0</v>
      </c>
      <c r="BJ1463" s="19" t="s">
        <v>81</v>
      </c>
      <c r="BK1463" s="227">
        <f>ROUND(I1463*H1463,2)</f>
        <v>0</v>
      </c>
      <c r="BL1463" s="19" t="s">
        <v>1391</v>
      </c>
      <c r="BM1463" s="226" t="s">
        <v>2134</v>
      </c>
    </row>
    <row r="1464" s="2" customFormat="1">
      <c r="A1464" s="40"/>
      <c r="B1464" s="41"/>
      <c r="C1464" s="42"/>
      <c r="D1464" s="228" t="s">
        <v>165</v>
      </c>
      <c r="E1464" s="42"/>
      <c r="F1464" s="229" t="s">
        <v>2133</v>
      </c>
      <c r="G1464" s="42"/>
      <c r="H1464" s="42"/>
      <c r="I1464" s="230"/>
      <c r="J1464" s="42"/>
      <c r="K1464" s="42"/>
      <c r="L1464" s="46"/>
      <c r="M1464" s="231"/>
      <c r="N1464" s="232"/>
      <c r="O1464" s="86"/>
      <c r="P1464" s="86"/>
      <c r="Q1464" s="86"/>
      <c r="R1464" s="86"/>
      <c r="S1464" s="86"/>
      <c r="T1464" s="87"/>
      <c r="U1464" s="40"/>
      <c r="V1464" s="40"/>
      <c r="W1464" s="40"/>
      <c r="X1464" s="40"/>
      <c r="Y1464" s="40"/>
      <c r="Z1464" s="40"/>
      <c r="AA1464" s="40"/>
      <c r="AB1464" s="40"/>
      <c r="AC1464" s="40"/>
      <c r="AD1464" s="40"/>
      <c r="AE1464" s="40"/>
      <c r="AT1464" s="19" t="s">
        <v>165</v>
      </c>
      <c r="AU1464" s="19" t="s">
        <v>83</v>
      </c>
    </row>
    <row r="1465" s="2" customFormat="1" ht="24.15" customHeight="1">
      <c r="A1465" s="40"/>
      <c r="B1465" s="41"/>
      <c r="C1465" s="215" t="s">
        <v>2135</v>
      </c>
      <c r="D1465" s="215" t="s">
        <v>158</v>
      </c>
      <c r="E1465" s="216" t="s">
        <v>2136</v>
      </c>
      <c r="F1465" s="217" t="s">
        <v>2137</v>
      </c>
      <c r="G1465" s="218" t="s">
        <v>2138</v>
      </c>
      <c r="H1465" s="219">
        <v>1</v>
      </c>
      <c r="I1465" s="220"/>
      <c r="J1465" s="221">
        <f>ROUND(I1465*H1465,2)</f>
        <v>0</v>
      </c>
      <c r="K1465" s="217" t="s">
        <v>338</v>
      </c>
      <c r="L1465" s="46"/>
      <c r="M1465" s="222" t="s">
        <v>28</v>
      </c>
      <c r="N1465" s="223" t="s">
        <v>45</v>
      </c>
      <c r="O1465" s="86"/>
      <c r="P1465" s="224">
        <f>O1465*H1465</f>
        <v>0</v>
      </c>
      <c r="Q1465" s="224">
        <v>0</v>
      </c>
      <c r="R1465" s="224">
        <f>Q1465*H1465</f>
        <v>0</v>
      </c>
      <c r="S1465" s="224">
        <v>0</v>
      </c>
      <c r="T1465" s="225">
        <f>S1465*H1465</f>
        <v>0</v>
      </c>
      <c r="U1465" s="40"/>
      <c r="V1465" s="40"/>
      <c r="W1465" s="40"/>
      <c r="X1465" s="40"/>
      <c r="Y1465" s="40"/>
      <c r="Z1465" s="40"/>
      <c r="AA1465" s="40"/>
      <c r="AB1465" s="40"/>
      <c r="AC1465" s="40"/>
      <c r="AD1465" s="40"/>
      <c r="AE1465" s="40"/>
      <c r="AR1465" s="226" t="s">
        <v>1391</v>
      </c>
      <c r="AT1465" s="226" t="s">
        <v>158</v>
      </c>
      <c r="AU1465" s="226" t="s">
        <v>83</v>
      </c>
      <c r="AY1465" s="19" t="s">
        <v>156</v>
      </c>
      <c r="BE1465" s="227">
        <f>IF(N1465="základní",J1465,0)</f>
        <v>0</v>
      </c>
      <c r="BF1465" s="227">
        <f>IF(N1465="snížená",J1465,0)</f>
        <v>0</v>
      </c>
      <c r="BG1465" s="227">
        <f>IF(N1465="zákl. přenesená",J1465,0)</f>
        <v>0</v>
      </c>
      <c r="BH1465" s="227">
        <f>IF(N1465="sníž. přenesená",J1465,0)</f>
        <v>0</v>
      </c>
      <c r="BI1465" s="227">
        <f>IF(N1465="nulová",J1465,0)</f>
        <v>0</v>
      </c>
      <c r="BJ1465" s="19" t="s">
        <v>81</v>
      </c>
      <c r="BK1465" s="227">
        <f>ROUND(I1465*H1465,2)</f>
        <v>0</v>
      </c>
      <c r="BL1465" s="19" t="s">
        <v>1391</v>
      </c>
      <c r="BM1465" s="226" t="s">
        <v>2139</v>
      </c>
    </row>
    <row r="1466" s="2" customFormat="1">
      <c r="A1466" s="40"/>
      <c r="B1466" s="41"/>
      <c r="C1466" s="42"/>
      <c r="D1466" s="228" t="s">
        <v>165</v>
      </c>
      <c r="E1466" s="42"/>
      <c r="F1466" s="229" t="s">
        <v>2137</v>
      </c>
      <c r="G1466" s="42"/>
      <c r="H1466" s="42"/>
      <c r="I1466" s="230"/>
      <c r="J1466" s="42"/>
      <c r="K1466" s="42"/>
      <c r="L1466" s="46"/>
      <c r="M1466" s="231"/>
      <c r="N1466" s="232"/>
      <c r="O1466" s="86"/>
      <c r="P1466" s="86"/>
      <c r="Q1466" s="86"/>
      <c r="R1466" s="86"/>
      <c r="S1466" s="86"/>
      <c r="T1466" s="87"/>
      <c r="U1466" s="40"/>
      <c r="V1466" s="40"/>
      <c r="W1466" s="40"/>
      <c r="X1466" s="40"/>
      <c r="Y1466" s="40"/>
      <c r="Z1466" s="40"/>
      <c r="AA1466" s="40"/>
      <c r="AB1466" s="40"/>
      <c r="AC1466" s="40"/>
      <c r="AD1466" s="40"/>
      <c r="AE1466" s="40"/>
      <c r="AT1466" s="19" t="s">
        <v>165</v>
      </c>
      <c r="AU1466" s="19" t="s">
        <v>83</v>
      </c>
    </row>
    <row r="1467" s="2" customFormat="1" ht="37.8" customHeight="1">
      <c r="A1467" s="40"/>
      <c r="B1467" s="41"/>
      <c r="C1467" s="215" t="s">
        <v>2140</v>
      </c>
      <c r="D1467" s="215" t="s">
        <v>158</v>
      </c>
      <c r="E1467" s="216" t="s">
        <v>2141</v>
      </c>
      <c r="F1467" s="217" t="s">
        <v>2142</v>
      </c>
      <c r="G1467" s="218" t="s">
        <v>1271</v>
      </c>
      <c r="H1467" s="219">
        <v>1</v>
      </c>
      <c r="I1467" s="220"/>
      <c r="J1467" s="221">
        <f>ROUND(I1467*H1467,2)</f>
        <v>0</v>
      </c>
      <c r="K1467" s="217" t="s">
        <v>338</v>
      </c>
      <c r="L1467" s="46"/>
      <c r="M1467" s="222" t="s">
        <v>28</v>
      </c>
      <c r="N1467" s="223" t="s">
        <v>45</v>
      </c>
      <c r="O1467" s="86"/>
      <c r="P1467" s="224">
        <f>O1467*H1467</f>
        <v>0</v>
      </c>
      <c r="Q1467" s="224">
        <v>0</v>
      </c>
      <c r="R1467" s="224">
        <f>Q1467*H1467</f>
        <v>0</v>
      </c>
      <c r="S1467" s="224">
        <v>0</v>
      </c>
      <c r="T1467" s="225">
        <f>S1467*H1467</f>
        <v>0</v>
      </c>
      <c r="U1467" s="40"/>
      <c r="V1467" s="40"/>
      <c r="W1467" s="40"/>
      <c r="X1467" s="40"/>
      <c r="Y1467" s="40"/>
      <c r="Z1467" s="40"/>
      <c r="AA1467" s="40"/>
      <c r="AB1467" s="40"/>
      <c r="AC1467" s="40"/>
      <c r="AD1467" s="40"/>
      <c r="AE1467" s="40"/>
      <c r="AR1467" s="226" t="s">
        <v>1391</v>
      </c>
      <c r="AT1467" s="226" t="s">
        <v>158</v>
      </c>
      <c r="AU1467" s="226" t="s">
        <v>83</v>
      </c>
      <c r="AY1467" s="19" t="s">
        <v>156</v>
      </c>
      <c r="BE1467" s="227">
        <f>IF(N1467="základní",J1467,0)</f>
        <v>0</v>
      </c>
      <c r="BF1467" s="227">
        <f>IF(N1467="snížená",J1467,0)</f>
        <v>0</v>
      </c>
      <c r="BG1467" s="227">
        <f>IF(N1467="zákl. přenesená",J1467,0)</f>
        <v>0</v>
      </c>
      <c r="BH1467" s="227">
        <f>IF(N1467="sníž. přenesená",J1467,0)</f>
        <v>0</v>
      </c>
      <c r="BI1467" s="227">
        <f>IF(N1467="nulová",J1467,0)</f>
        <v>0</v>
      </c>
      <c r="BJ1467" s="19" t="s">
        <v>81</v>
      </c>
      <c r="BK1467" s="227">
        <f>ROUND(I1467*H1467,2)</f>
        <v>0</v>
      </c>
      <c r="BL1467" s="19" t="s">
        <v>1391</v>
      </c>
      <c r="BM1467" s="226" t="s">
        <v>2143</v>
      </c>
    </row>
    <row r="1468" s="2" customFormat="1">
      <c r="A1468" s="40"/>
      <c r="B1468" s="41"/>
      <c r="C1468" s="42"/>
      <c r="D1468" s="228" t="s">
        <v>165</v>
      </c>
      <c r="E1468" s="42"/>
      <c r="F1468" s="229" t="s">
        <v>2142</v>
      </c>
      <c r="G1468" s="42"/>
      <c r="H1468" s="42"/>
      <c r="I1468" s="230"/>
      <c r="J1468" s="42"/>
      <c r="K1468" s="42"/>
      <c r="L1468" s="46"/>
      <c r="M1468" s="231"/>
      <c r="N1468" s="232"/>
      <c r="O1468" s="86"/>
      <c r="P1468" s="86"/>
      <c r="Q1468" s="86"/>
      <c r="R1468" s="86"/>
      <c r="S1468" s="86"/>
      <c r="T1468" s="87"/>
      <c r="U1468" s="40"/>
      <c r="V1468" s="40"/>
      <c r="W1468" s="40"/>
      <c r="X1468" s="40"/>
      <c r="Y1468" s="40"/>
      <c r="Z1468" s="40"/>
      <c r="AA1468" s="40"/>
      <c r="AB1468" s="40"/>
      <c r="AC1468" s="40"/>
      <c r="AD1468" s="40"/>
      <c r="AE1468" s="40"/>
      <c r="AT1468" s="19" t="s">
        <v>165</v>
      </c>
      <c r="AU1468" s="19" t="s">
        <v>83</v>
      </c>
    </row>
    <row r="1469" s="2" customFormat="1" ht="37.8" customHeight="1">
      <c r="A1469" s="40"/>
      <c r="B1469" s="41"/>
      <c r="C1469" s="215" t="s">
        <v>2144</v>
      </c>
      <c r="D1469" s="215" t="s">
        <v>158</v>
      </c>
      <c r="E1469" s="216" t="s">
        <v>2145</v>
      </c>
      <c r="F1469" s="217" t="s">
        <v>2146</v>
      </c>
      <c r="G1469" s="218" t="s">
        <v>1271</v>
      </c>
      <c r="H1469" s="219">
        <v>1</v>
      </c>
      <c r="I1469" s="220"/>
      <c r="J1469" s="221">
        <f>ROUND(I1469*H1469,2)</f>
        <v>0</v>
      </c>
      <c r="K1469" s="217" t="s">
        <v>338</v>
      </c>
      <c r="L1469" s="46"/>
      <c r="M1469" s="222" t="s">
        <v>28</v>
      </c>
      <c r="N1469" s="223" t="s">
        <v>45</v>
      </c>
      <c r="O1469" s="86"/>
      <c r="P1469" s="224">
        <f>O1469*H1469</f>
        <v>0</v>
      </c>
      <c r="Q1469" s="224">
        <v>0</v>
      </c>
      <c r="R1469" s="224">
        <f>Q1469*H1469</f>
        <v>0</v>
      </c>
      <c r="S1469" s="224">
        <v>0</v>
      </c>
      <c r="T1469" s="225">
        <f>S1469*H1469</f>
        <v>0</v>
      </c>
      <c r="U1469" s="40"/>
      <c r="V1469" s="40"/>
      <c r="W1469" s="40"/>
      <c r="X1469" s="40"/>
      <c r="Y1469" s="40"/>
      <c r="Z1469" s="40"/>
      <c r="AA1469" s="40"/>
      <c r="AB1469" s="40"/>
      <c r="AC1469" s="40"/>
      <c r="AD1469" s="40"/>
      <c r="AE1469" s="40"/>
      <c r="AR1469" s="226" t="s">
        <v>1391</v>
      </c>
      <c r="AT1469" s="226" t="s">
        <v>158</v>
      </c>
      <c r="AU1469" s="226" t="s">
        <v>83</v>
      </c>
      <c r="AY1469" s="19" t="s">
        <v>156</v>
      </c>
      <c r="BE1469" s="227">
        <f>IF(N1469="základní",J1469,0)</f>
        <v>0</v>
      </c>
      <c r="BF1469" s="227">
        <f>IF(N1469="snížená",J1469,0)</f>
        <v>0</v>
      </c>
      <c r="BG1469" s="227">
        <f>IF(N1469="zákl. přenesená",J1469,0)</f>
        <v>0</v>
      </c>
      <c r="BH1469" s="227">
        <f>IF(N1469="sníž. přenesená",J1469,0)</f>
        <v>0</v>
      </c>
      <c r="BI1469" s="227">
        <f>IF(N1469="nulová",J1469,0)</f>
        <v>0</v>
      </c>
      <c r="BJ1469" s="19" t="s">
        <v>81</v>
      </c>
      <c r="BK1469" s="227">
        <f>ROUND(I1469*H1469,2)</f>
        <v>0</v>
      </c>
      <c r="BL1469" s="19" t="s">
        <v>1391</v>
      </c>
      <c r="BM1469" s="226" t="s">
        <v>2147</v>
      </c>
    </row>
    <row r="1470" s="2" customFormat="1">
      <c r="A1470" s="40"/>
      <c r="B1470" s="41"/>
      <c r="C1470" s="42"/>
      <c r="D1470" s="228" t="s">
        <v>165</v>
      </c>
      <c r="E1470" s="42"/>
      <c r="F1470" s="229" t="s">
        <v>2146</v>
      </c>
      <c r="G1470" s="42"/>
      <c r="H1470" s="42"/>
      <c r="I1470" s="230"/>
      <c r="J1470" s="42"/>
      <c r="K1470" s="42"/>
      <c r="L1470" s="46"/>
      <c r="M1470" s="231"/>
      <c r="N1470" s="232"/>
      <c r="O1470" s="86"/>
      <c r="P1470" s="86"/>
      <c r="Q1470" s="86"/>
      <c r="R1470" s="86"/>
      <c r="S1470" s="86"/>
      <c r="T1470" s="87"/>
      <c r="U1470" s="40"/>
      <c r="V1470" s="40"/>
      <c r="W1470" s="40"/>
      <c r="X1470" s="40"/>
      <c r="Y1470" s="40"/>
      <c r="Z1470" s="40"/>
      <c r="AA1470" s="40"/>
      <c r="AB1470" s="40"/>
      <c r="AC1470" s="40"/>
      <c r="AD1470" s="40"/>
      <c r="AE1470" s="40"/>
      <c r="AT1470" s="19" t="s">
        <v>165</v>
      </c>
      <c r="AU1470" s="19" t="s">
        <v>83</v>
      </c>
    </row>
    <row r="1471" s="2" customFormat="1" ht="37.8" customHeight="1">
      <c r="A1471" s="40"/>
      <c r="B1471" s="41"/>
      <c r="C1471" s="215" t="s">
        <v>2148</v>
      </c>
      <c r="D1471" s="215" t="s">
        <v>158</v>
      </c>
      <c r="E1471" s="216" t="s">
        <v>2149</v>
      </c>
      <c r="F1471" s="217" t="s">
        <v>2150</v>
      </c>
      <c r="G1471" s="218" t="s">
        <v>2151</v>
      </c>
      <c r="H1471" s="219">
        <v>165.90000000000001</v>
      </c>
      <c r="I1471" s="220"/>
      <c r="J1471" s="221">
        <f>ROUND(I1471*H1471,2)</f>
        <v>0</v>
      </c>
      <c r="K1471" s="217" t="s">
        <v>338</v>
      </c>
      <c r="L1471" s="46"/>
      <c r="M1471" s="222" t="s">
        <v>28</v>
      </c>
      <c r="N1471" s="223" t="s">
        <v>45</v>
      </c>
      <c r="O1471" s="86"/>
      <c r="P1471" s="224">
        <f>O1471*H1471</f>
        <v>0</v>
      </c>
      <c r="Q1471" s="224">
        <v>0</v>
      </c>
      <c r="R1471" s="224">
        <f>Q1471*H1471</f>
        <v>0</v>
      </c>
      <c r="S1471" s="224">
        <v>0</v>
      </c>
      <c r="T1471" s="225">
        <f>S1471*H1471</f>
        <v>0</v>
      </c>
      <c r="U1471" s="40"/>
      <c r="V1471" s="40"/>
      <c r="W1471" s="40"/>
      <c r="X1471" s="40"/>
      <c r="Y1471" s="40"/>
      <c r="Z1471" s="40"/>
      <c r="AA1471" s="40"/>
      <c r="AB1471" s="40"/>
      <c r="AC1471" s="40"/>
      <c r="AD1471" s="40"/>
      <c r="AE1471" s="40"/>
      <c r="AR1471" s="226" t="s">
        <v>1391</v>
      </c>
      <c r="AT1471" s="226" t="s">
        <v>158</v>
      </c>
      <c r="AU1471" s="226" t="s">
        <v>83</v>
      </c>
      <c r="AY1471" s="19" t="s">
        <v>156</v>
      </c>
      <c r="BE1471" s="227">
        <f>IF(N1471="základní",J1471,0)</f>
        <v>0</v>
      </c>
      <c r="BF1471" s="227">
        <f>IF(N1471="snížená",J1471,0)</f>
        <v>0</v>
      </c>
      <c r="BG1471" s="227">
        <f>IF(N1471="zákl. přenesená",J1471,0)</f>
        <v>0</v>
      </c>
      <c r="BH1471" s="227">
        <f>IF(N1471="sníž. přenesená",J1471,0)</f>
        <v>0</v>
      </c>
      <c r="BI1471" s="227">
        <f>IF(N1471="nulová",J1471,0)</f>
        <v>0</v>
      </c>
      <c r="BJ1471" s="19" t="s">
        <v>81</v>
      </c>
      <c r="BK1471" s="227">
        <f>ROUND(I1471*H1471,2)</f>
        <v>0</v>
      </c>
      <c r="BL1471" s="19" t="s">
        <v>1391</v>
      </c>
      <c r="BM1471" s="226" t="s">
        <v>2152</v>
      </c>
    </row>
    <row r="1472" s="2" customFormat="1">
      <c r="A1472" s="40"/>
      <c r="B1472" s="41"/>
      <c r="C1472" s="42"/>
      <c r="D1472" s="228" t="s">
        <v>165</v>
      </c>
      <c r="E1472" s="42"/>
      <c r="F1472" s="229" t="s">
        <v>2150</v>
      </c>
      <c r="G1472" s="42"/>
      <c r="H1472" s="42"/>
      <c r="I1472" s="230"/>
      <c r="J1472" s="42"/>
      <c r="K1472" s="42"/>
      <c r="L1472" s="46"/>
      <c r="M1472" s="231"/>
      <c r="N1472" s="232"/>
      <c r="O1472" s="86"/>
      <c r="P1472" s="86"/>
      <c r="Q1472" s="86"/>
      <c r="R1472" s="86"/>
      <c r="S1472" s="86"/>
      <c r="T1472" s="87"/>
      <c r="U1472" s="40"/>
      <c r="V1472" s="40"/>
      <c r="W1472" s="40"/>
      <c r="X1472" s="40"/>
      <c r="Y1472" s="40"/>
      <c r="Z1472" s="40"/>
      <c r="AA1472" s="40"/>
      <c r="AB1472" s="40"/>
      <c r="AC1472" s="40"/>
      <c r="AD1472" s="40"/>
      <c r="AE1472" s="40"/>
      <c r="AT1472" s="19" t="s">
        <v>165</v>
      </c>
      <c r="AU1472" s="19" t="s">
        <v>83</v>
      </c>
    </row>
    <row r="1473" s="2" customFormat="1" ht="37.8" customHeight="1">
      <c r="A1473" s="40"/>
      <c r="B1473" s="41"/>
      <c r="C1473" s="215" t="s">
        <v>2153</v>
      </c>
      <c r="D1473" s="215" t="s">
        <v>158</v>
      </c>
      <c r="E1473" s="216" t="s">
        <v>2154</v>
      </c>
      <c r="F1473" s="217" t="s">
        <v>2155</v>
      </c>
      <c r="G1473" s="218" t="s">
        <v>2151</v>
      </c>
      <c r="H1473" s="219">
        <v>38.100000000000001</v>
      </c>
      <c r="I1473" s="220"/>
      <c r="J1473" s="221">
        <f>ROUND(I1473*H1473,2)</f>
        <v>0</v>
      </c>
      <c r="K1473" s="217" t="s">
        <v>338</v>
      </c>
      <c r="L1473" s="46"/>
      <c r="M1473" s="222" t="s">
        <v>28</v>
      </c>
      <c r="N1473" s="223" t="s">
        <v>45</v>
      </c>
      <c r="O1473" s="86"/>
      <c r="P1473" s="224">
        <f>O1473*H1473</f>
        <v>0</v>
      </c>
      <c r="Q1473" s="224">
        <v>0</v>
      </c>
      <c r="R1473" s="224">
        <f>Q1473*H1473</f>
        <v>0</v>
      </c>
      <c r="S1473" s="224">
        <v>0</v>
      </c>
      <c r="T1473" s="225">
        <f>S1473*H1473</f>
        <v>0</v>
      </c>
      <c r="U1473" s="40"/>
      <c r="V1473" s="40"/>
      <c r="W1473" s="40"/>
      <c r="X1473" s="40"/>
      <c r="Y1473" s="40"/>
      <c r="Z1473" s="40"/>
      <c r="AA1473" s="40"/>
      <c r="AB1473" s="40"/>
      <c r="AC1473" s="40"/>
      <c r="AD1473" s="40"/>
      <c r="AE1473" s="40"/>
      <c r="AR1473" s="226" t="s">
        <v>1391</v>
      </c>
      <c r="AT1473" s="226" t="s">
        <v>158</v>
      </c>
      <c r="AU1473" s="226" t="s">
        <v>83</v>
      </c>
      <c r="AY1473" s="19" t="s">
        <v>156</v>
      </c>
      <c r="BE1473" s="227">
        <f>IF(N1473="základní",J1473,0)</f>
        <v>0</v>
      </c>
      <c r="BF1473" s="227">
        <f>IF(N1473="snížená",J1473,0)</f>
        <v>0</v>
      </c>
      <c r="BG1473" s="227">
        <f>IF(N1473="zákl. přenesená",J1473,0)</f>
        <v>0</v>
      </c>
      <c r="BH1473" s="227">
        <f>IF(N1473="sníž. přenesená",J1473,0)</f>
        <v>0</v>
      </c>
      <c r="BI1473" s="227">
        <f>IF(N1473="nulová",J1473,0)</f>
        <v>0</v>
      </c>
      <c r="BJ1473" s="19" t="s">
        <v>81</v>
      </c>
      <c r="BK1473" s="227">
        <f>ROUND(I1473*H1473,2)</f>
        <v>0</v>
      </c>
      <c r="BL1473" s="19" t="s">
        <v>1391</v>
      </c>
      <c r="BM1473" s="226" t="s">
        <v>2156</v>
      </c>
    </row>
    <row r="1474" s="2" customFormat="1">
      <c r="A1474" s="40"/>
      <c r="B1474" s="41"/>
      <c r="C1474" s="42"/>
      <c r="D1474" s="228" t="s">
        <v>165</v>
      </c>
      <c r="E1474" s="42"/>
      <c r="F1474" s="229" t="s">
        <v>2155</v>
      </c>
      <c r="G1474" s="42"/>
      <c r="H1474" s="42"/>
      <c r="I1474" s="230"/>
      <c r="J1474" s="42"/>
      <c r="K1474" s="42"/>
      <c r="L1474" s="46"/>
      <c r="M1474" s="231"/>
      <c r="N1474" s="232"/>
      <c r="O1474" s="86"/>
      <c r="P1474" s="86"/>
      <c r="Q1474" s="86"/>
      <c r="R1474" s="86"/>
      <c r="S1474" s="86"/>
      <c r="T1474" s="87"/>
      <c r="U1474" s="40"/>
      <c r="V1474" s="40"/>
      <c r="W1474" s="40"/>
      <c r="X1474" s="40"/>
      <c r="Y1474" s="40"/>
      <c r="Z1474" s="40"/>
      <c r="AA1474" s="40"/>
      <c r="AB1474" s="40"/>
      <c r="AC1474" s="40"/>
      <c r="AD1474" s="40"/>
      <c r="AE1474" s="40"/>
      <c r="AT1474" s="19" t="s">
        <v>165</v>
      </c>
      <c r="AU1474" s="19" t="s">
        <v>83</v>
      </c>
    </row>
    <row r="1475" s="2" customFormat="1" ht="37.8" customHeight="1">
      <c r="A1475" s="40"/>
      <c r="B1475" s="41"/>
      <c r="C1475" s="215" t="s">
        <v>2157</v>
      </c>
      <c r="D1475" s="215" t="s">
        <v>158</v>
      </c>
      <c r="E1475" s="216" t="s">
        <v>2158</v>
      </c>
      <c r="F1475" s="217" t="s">
        <v>2159</v>
      </c>
      <c r="G1475" s="218" t="s">
        <v>257</v>
      </c>
      <c r="H1475" s="219">
        <v>1</v>
      </c>
      <c r="I1475" s="220"/>
      <c r="J1475" s="221">
        <f>ROUND(I1475*H1475,2)</f>
        <v>0</v>
      </c>
      <c r="K1475" s="217" t="s">
        <v>338</v>
      </c>
      <c r="L1475" s="46"/>
      <c r="M1475" s="222" t="s">
        <v>28</v>
      </c>
      <c r="N1475" s="223" t="s">
        <v>45</v>
      </c>
      <c r="O1475" s="86"/>
      <c r="P1475" s="224">
        <f>O1475*H1475</f>
        <v>0</v>
      </c>
      <c r="Q1475" s="224">
        <v>0</v>
      </c>
      <c r="R1475" s="224">
        <f>Q1475*H1475</f>
        <v>0</v>
      </c>
      <c r="S1475" s="224">
        <v>0</v>
      </c>
      <c r="T1475" s="225">
        <f>S1475*H1475</f>
        <v>0</v>
      </c>
      <c r="U1475" s="40"/>
      <c r="V1475" s="40"/>
      <c r="W1475" s="40"/>
      <c r="X1475" s="40"/>
      <c r="Y1475" s="40"/>
      <c r="Z1475" s="40"/>
      <c r="AA1475" s="40"/>
      <c r="AB1475" s="40"/>
      <c r="AC1475" s="40"/>
      <c r="AD1475" s="40"/>
      <c r="AE1475" s="40"/>
      <c r="AR1475" s="226" t="s">
        <v>1391</v>
      </c>
      <c r="AT1475" s="226" t="s">
        <v>158</v>
      </c>
      <c r="AU1475" s="226" t="s">
        <v>83</v>
      </c>
      <c r="AY1475" s="19" t="s">
        <v>156</v>
      </c>
      <c r="BE1475" s="227">
        <f>IF(N1475="základní",J1475,0)</f>
        <v>0</v>
      </c>
      <c r="BF1475" s="227">
        <f>IF(N1475="snížená",J1475,0)</f>
        <v>0</v>
      </c>
      <c r="BG1475" s="227">
        <f>IF(N1475="zákl. přenesená",J1475,0)</f>
        <v>0</v>
      </c>
      <c r="BH1475" s="227">
        <f>IF(N1475="sníž. přenesená",J1475,0)</f>
        <v>0</v>
      </c>
      <c r="BI1475" s="227">
        <f>IF(N1475="nulová",J1475,0)</f>
        <v>0</v>
      </c>
      <c r="BJ1475" s="19" t="s">
        <v>81</v>
      </c>
      <c r="BK1475" s="227">
        <f>ROUND(I1475*H1475,2)</f>
        <v>0</v>
      </c>
      <c r="BL1475" s="19" t="s">
        <v>1391</v>
      </c>
      <c r="BM1475" s="226" t="s">
        <v>2160</v>
      </c>
    </row>
    <row r="1476" s="2" customFormat="1">
      <c r="A1476" s="40"/>
      <c r="B1476" s="41"/>
      <c r="C1476" s="42"/>
      <c r="D1476" s="228" t="s">
        <v>165</v>
      </c>
      <c r="E1476" s="42"/>
      <c r="F1476" s="229" t="s">
        <v>2159</v>
      </c>
      <c r="G1476" s="42"/>
      <c r="H1476" s="42"/>
      <c r="I1476" s="230"/>
      <c r="J1476" s="42"/>
      <c r="K1476" s="42"/>
      <c r="L1476" s="46"/>
      <c r="M1476" s="231"/>
      <c r="N1476" s="232"/>
      <c r="O1476" s="86"/>
      <c r="P1476" s="86"/>
      <c r="Q1476" s="86"/>
      <c r="R1476" s="86"/>
      <c r="S1476" s="86"/>
      <c r="T1476" s="87"/>
      <c r="U1476" s="40"/>
      <c r="V1476" s="40"/>
      <c r="W1476" s="40"/>
      <c r="X1476" s="40"/>
      <c r="Y1476" s="40"/>
      <c r="Z1476" s="40"/>
      <c r="AA1476" s="40"/>
      <c r="AB1476" s="40"/>
      <c r="AC1476" s="40"/>
      <c r="AD1476" s="40"/>
      <c r="AE1476" s="40"/>
      <c r="AT1476" s="19" t="s">
        <v>165</v>
      </c>
      <c r="AU1476" s="19" t="s">
        <v>83</v>
      </c>
    </row>
    <row r="1477" s="2" customFormat="1" ht="37.8" customHeight="1">
      <c r="A1477" s="40"/>
      <c r="B1477" s="41"/>
      <c r="C1477" s="215" t="s">
        <v>2161</v>
      </c>
      <c r="D1477" s="215" t="s">
        <v>158</v>
      </c>
      <c r="E1477" s="216" t="s">
        <v>2162</v>
      </c>
      <c r="F1477" s="217" t="s">
        <v>2163</v>
      </c>
      <c r="G1477" s="218" t="s">
        <v>257</v>
      </c>
      <c r="H1477" s="219">
        <v>1</v>
      </c>
      <c r="I1477" s="220"/>
      <c r="J1477" s="221">
        <f>ROUND(I1477*H1477,2)</f>
        <v>0</v>
      </c>
      <c r="K1477" s="217" t="s">
        <v>338</v>
      </c>
      <c r="L1477" s="46"/>
      <c r="M1477" s="222" t="s">
        <v>28</v>
      </c>
      <c r="N1477" s="223" t="s">
        <v>45</v>
      </c>
      <c r="O1477" s="86"/>
      <c r="P1477" s="224">
        <f>O1477*H1477</f>
        <v>0</v>
      </c>
      <c r="Q1477" s="224">
        <v>0</v>
      </c>
      <c r="R1477" s="224">
        <f>Q1477*H1477</f>
        <v>0</v>
      </c>
      <c r="S1477" s="224">
        <v>0</v>
      </c>
      <c r="T1477" s="225">
        <f>S1477*H1477</f>
        <v>0</v>
      </c>
      <c r="U1477" s="40"/>
      <c r="V1477" s="40"/>
      <c r="W1477" s="40"/>
      <c r="X1477" s="40"/>
      <c r="Y1477" s="40"/>
      <c r="Z1477" s="40"/>
      <c r="AA1477" s="40"/>
      <c r="AB1477" s="40"/>
      <c r="AC1477" s="40"/>
      <c r="AD1477" s="40"/>
      <c r="AE1477" s="40"/>
      <c r="AR1477" s="226" t="s">
        <v>1391</v>
      </c>
      <c r="AT1477" s="226" t="s">
        <v>158</v>
      </c>
      <c r="AU1477" s="226" t="s">
        <v>83</v>
      </c>
      <c r="AY1477" s="19" t="s">
        <v>156</v>
      </c>
      <c r="BE1477" s="227">
        <f>IF(N1477="základní",J1477,0)</f>
        <v>0</v>
      </c>
      <c r="BF1477" s="227">
        <f>IF(N1477="snížená",J1477,0)</f>
        <v>0</v>
      </c>
      <c r="BG1477" s="227">
        <f>IF(N1477="zákl. přenesená",J1477,0)</f>
        <v>0</v>
      </c>
      <c r="BH1477" s="227">
        <f>IF(N1477="sníž. přenesená",J1477,0)</f>
        <v>0</v>
      </c>
      <c r="BI1477" s="227">
        <f>IF(N1477="nulová",J1477,0)</f>
        <v>0</v>
      </c>
      <c r="BJ1477" s="19" t="s">
        <v>81</v>
      </c>
      <c r="BK1477" s="227">
        <f>ROUND(I1477*H1477,2)</f>
        <v>0</v>
      </c>
      <c r="BL1477" s="19" t="s">
        <v>1391</v>
      </c>
      <c r="BM1477" s="226" t="s">
        <v>2164</v>
      </c>
    </row>
    <row r="1478" s="2" customFormat="1">
      <c r="A1478" s="40"/>
      <c r="B1478" s="41"/>
      <c r="C1478" s="42"/>
      <c r="D1478" s="228" t="s">
        <v>165</v>
      </c>
      <c r="E1478" s="42"/>
      <c r="F1478" s="229" t="s">
        <v>2163</v>
      </c>
      <c r="G1478" s="42"/>
      <c r="H1478" s="42"/>
      <c r="I1478" s="230"/>
      <c r="J1478" s="42"/>
      <c r="K1478" s="42"/>
      <c r="L1478" s="46"/>
      <c r="M1478" s="231"/>
      <c r="N1478" s="232"/>
      <c r="O1478" s="86"/>
      <c r="P1478" s="86"/>
      <c r="Q1478" s="86"/>
      <c r="R1478" s="86"/>
      <c r="S1478" s="86"/>
      <c r="T1478" s="87"/>
      <c r="U1478" s="40"/>
      <c r="V1478" s="40"/>
      <c r="W1478" s="40"/>
      <c r="X1478" s="40"/>
      <c r="Y1478" s="40"/>
      <c r="Z1478" s="40"/>
      <c r="AA1478" s="40"/>
      <c r="AB1478" s="40"/>
      <c r="AC1478" s="40"/>
      <c r="AD1478" s="40"/>
      <c r="AE1478" s="40"/>
      <c r="AT1478" s="19" t="s">
        <v>165</v>
      </c>
      <c r="AU1478" s="19" t="s">
        <v>83</v>
      </c>
    </row>
    <row r="1479" s="2" customFormat="1" ht="24.15" customHeight="1">
      <c r="A1479" s="40"/>
      <c r="B1479" s="41"/>
      <c r="C1479" s="215" t="s">
        <v>2165</v>
      </c>
      <c r="D1479" s="215" t="s">
        <v>158</v>
      </c>
      <c r="E1479" s="216" t="s">
        <v>2166</v>
      </c>
      <c r="F1479" s="217" t="s">
        <v>2167</v>
      </c>
      <c r="G1479" s="218" t="s">
        <v>289</v>
      </c>
      <c r="H1479" s="219">
        <v>7.1500000000000004</v>
      </c>
      <c r="I1479" s="220"/>
      <c r="J1479" s="221">
        <f>ROUND(I1479*H1479,2)</f>
        <v>0</v>
      </c>
      <c r="K1479" s="217" t="s">
        <v>338</v>
      </c>
      <c r="L1479" s="46"/>
      <c r="M1479" s="222" t="s">
        <v>28</v>
      </c>
      <c r="N1479" s="223" t="s">
        <v>45</v>
      </c>
      <c r="O1479" s="86"/>
      <c r="P1479" s="224">
        <f>O1479*H1479</f>
        <v>0</v>
      </c>
      <c r="Q1479" s="224">
        <v>0</v>
      </c>
      <c r="R1479" s="224">
        <f>Q1479*H1479</f>
        <v>0</v>
      </c>
      <c r="S1479" s="224">
        <v>0</v>
      </c>
      <c r="T1479" s="225">
        <f>S1479*H1479</f>
        <v>0</v>
      </c>
      <c r="U1479" s="40"/>
      <c r="V1479" s="40"/>
      <c r="W1479" s="40"/>
      <c r="X1479" s="40"/>
      <c r="Y1479" s="40"/>
      <c r="Z1479" s="40"/>
      <c r="AA1479" s="40"/>
      <c r="AB1479" s="40"/>
      <c r="AC1479" s="40"/>
      <c r="AD1479" s="40"/>
      <c r="AE1479" s="40"/>
      <c r="AR1479" s="226" t="s">
        <v>1391</v>
      </c>
      <c r="AT1479" s="226" t="s">
        <v>158</v>
      </c>
      <c r="AU1479" s="226" t="s">
        <v>83</v>
      </c>
      <c r="AY1479" s="19" t="s">
        <v>156</v>
      </c>
      <c r="BE1479" s="227">
        <f>IF(N1479="základní",J1479,0)</f>
        <v>0</v>
      </c>
      <c r="BF1479" s="227">
        <f>IF(N1479="snížená",J1479,0)</f>
        <v>0</v>
      </c>
      <c r="BG1479" s="227">
        <f>IF(N1479="zákl. přenesená",J1479,0)</f>
        <v>0</v>
      </c>
      <c r="BH1479" s="227">
        <f>IF(N1479="sníž. přenesená",J1479,0)</f>
        <v>0</v>
      </c>
      <c r="BI1479" s="227">
        <f>IF(N1479="nulová",J1479,0)</f>
        <v>0</v>
      </c>
      <c r="BJ1479" s="19" t="s">
        <v>81</v>
      </c>
      <c r="BK1479" s="227">
        <f>ROUND(I1479*H1479,2)</f>
        <v>0</v>
      </c>
      <c r="BL1479" s="19" t="s">
        <v>1391</v>
      </c>
      <c r="BM1479" s="226" t="s">
        <v>2168</v>
      </c>
    </row>
    <row r="1480" s="2" customFormat="1">
      <c r="A1480" s="40"/>
      <c r="B1480" s="41"/>
      <c r="C1480" s="42"/>
      <c r="D1480" s="228" t="s">
        <v>165</v>
      </c>
      <c r="E1480" s="42"/>
      <c r="F1480" s="229" t="s">
        <v>2167</v>
      </c>
      <c r="G1480" s="42"/>
      <c r="H1480" s="42"/>
      <c r="I1480" s="230"/>
      <c r="J1480" s="42"/>
      <c r="K1480" s="42"/>
      <c r="L1480" s="46"/>
      <c r="M1480" s="231"/>
      <c r="N1480" s="232"/>
      <c r="O1480" s="86"/>
      <c r="P1480" s="86"/>
      <c r="Q1480" s="86"/>
      <c r="R1480" s="86"/>
      <c r="S1480" s="86"/>
      <c r="T1480" s="87"/>
      <c r="U1480" s="40"/>
      <c r="V1480" s="40"/>
      <c r="W1480" s="40"/>
      <c r="X1480" s="40"/>
      <c r="Y1480" s="40"/>
      <c r="Z1480" s="40"/>
      <c r="AA1480" s="40"/>
      <c r="AB1480" s="40"/>
      <c r="AC1480" s="40"/>
      <c r="AD1480" s="40"/>
      <c r="AE1480" s="40"/>
      <c r="AT1480" s="19" t="s">
        <v>165</v>
      </c>
      <c r="AU1480" s="19" t="s">
        <v>83</v>
      </c>
    </row>
    <row r="1481" s="13" customFormat="1">
      <c r="A1481" s="13"/>
      <c r="B1481" s="233"/>
      <c r="C1481" s="234"/>
      <c r="D1481" s="228" t="s">
        <v>170</v>
      </c>
      <c r="E1481" s="235" t="s">
        <v>28</v>
      </c>
      <c r="F1481" s="236" t="s">
        <v>2169</v>
      </c>
      <c r="G1481" s="234"/>
      <c r="H1481" s="237">
        <v>7.1500000000000004</v>
      </c>
      <c r="I1481" s="238"/>
      <c r="J1481" s="234"/>
      <c r="K1481" s="234"/>
      <c r="L1481" s="239"/>
      <c r="M1481" s="240"/>
      <c r="N1481" s="241"/>
      <c r="O1481" s="241"/>
      <c r="P1481" s="241"/>
      <c r="Q1481" s="241"/>
      <c r="R1481" s="241"/>
      <c r="S1481" s="241"/>
      <c r="T1481" s="242"/>
      <c r="U1481" s="13"/>
      <c r="V1481" s="13"/>
      <c r="W1481" s="13"/>
      <c r="X1481" s="13"/>
      <c r="Y1481" s="13"/>
      <c r="Z1481" s="13"/>
      <c r="AA1481" s="13"/>
      <c r="AB1481" s="13"/>
      <c r="AC1481" s="13"/>
      <c r="AD1481" s="13"/>
      <c r="AE1481" s="13"/>
      <c r="AT1481" s="243" t="s">
        <v>170</v>
      </c>
      <c r="AU1481" s="243" t="s">
        <v>83</v>
      </c>
      <c r="AV1481" s="13" t="s">
        <v>83</v>
      </c>
      <c r="AW1481" s="13" t="s">
        <v>35</v>
      </c>
      <c r="AX1481" s="13" t="s">
        <v>81</v>
      </c>
      <c r="AY1481" s="243" t="s">
        <v>156</v>
      </c>
    </row>
    <row r="1482" s="2" customFormat="1" ht="24.15" customHeight="1">
      <c r="A1482" s="40"/>
      <c r="B1482" s="41"/>
      <c r="C1482" s="215" t="s">
        <v>2170</v>
      </c>
      <c r="D1482" s="215" t="s">
        <v>158</v>
      </c>
      <c r="E1482" s="216" t="s">
        <v>2171</v>
      </c>
      <c r="F1482" s="217" t="s">
        <v>2167</v>
      </c>
      <c r="G1482" s="218" t="s">
        <v>289</v>
      </c>
      <c r="H1482" s="219">
        <v>6.4000000000000004</v>
      </c>
      <c r="I1482" s="220"/>
      <c r="J1482" s="221">
        <f>ROUND(I1482*H1482,2)</f>
        <v>0</v>
      </c>
      <c r="K1482" s="217" t="s">
        <v>338</v>
      </c>
      <c r="L1482" s="46"/>
      <c r="M1482" s="222" t="s">
        <v>28</v>
      </c>
      <c r="N1482" s="223" t="s">
        <v>45</v>
      </c>
      <c r="O1482" s="86"/>
      <c r="P1482" s="224">
        <f>O1482*H1482</f>
        <v>0</v>
      </c>
      <c r="Q1482" s="224">
        <v>0</v>
      </c>
      <c r="R1482" s="224">
        <f>Q1482*H1482</f>
        <v>0</v>
      </c>
      <c r="S1482" s="224">
        <v>0</v>
      </c>
      <c r="T1482" s="225">
        <f>S1482*H1482</f>
        <v>0</v>
      </c>
      <c r="U1482" s="40"/>
      <c r="V1482" s="40"/>
      <c r="W1482" s="40"/>
      <c r="X1482" s="40"/>
      <c r="Y1482" s="40"/>
      <c r="Z1482" s="40"/>
      <c r="AA1482" s="40"/>
      <c r="AB1482" s="40"/>
      <c r="AC1482" s="40"/>
      <c r="AD1482" s="40"/>
      <c r="AE1482" s="40"/>
      <c r="AR1482" s="226" t="s">
        <v>1391</v>
      </c>
      <c r="AT1482" s="226" t="s">
        <v>158</v>
      </c>
      <c r="AU1482" s="226" t="s">
        <v>83</v>
      </c>
      <c r="AY1482" s="19" t="s">
        <v>156</v>
      </c>
      <c r="BE1482" s="227">
        <f>IF(N1482="základní",J1482,0)</f>
        <v>0</v>
      </c>
      <c r="BF1482" s="227">
        <f>IF(N1482="snížená",J1482,0)</f>
        <v>0</v>
      </c>
      <c r="BG1482" s="227">
        <f>IF(N1482="zákl. přenesená",J1482,0)</f>
        <v>0</v>
      </c>
      <c r="BH1482" s="227">
        <f>IF(N1482="sníž. přenesená",J1482,0)</f>
        <v>0</v>
      </c>
      <c r="BI1482" s="227">
        <f>IF(N1482="nulová",J1482,0)</f>
        <v>0</v>
      </c>
      <c r="BJ1482" s="19" t="s">
        <v>81</v>
      </c>
      <c r="BK1482" s="227">
        <f>ROUND(I1482*H1482,2)</f>
        <v>0</v>
      </c>
      <c r="BL1482" s="19" t="s">
        <v>1391</v>
      </c>
      <c r="BM1482" s="226" t="s">
        <v>2172</v>
      </c>
    </row>
    <row r="1483" s="2" customFormat="1">
      <c r="A1483" s="40"/>
      <c r="B1483" s="41"/>
      <c r="C1483" s="42"/>
      <c r="D1483" s="228" t="s">
        <v>165</v>
      </c>
      <c r="E1483" s="42"/>
      <c r="F1483" s="229" t="s">
        <v>2167</v>
      </c>
      <c r="G1483" s="42"/>
      <c r="H1483" s="42"/>
      <c r="I1483" s="230"/>
      <c r="J1483" s="42"/>
      <c r="K1483" s="42"/>
      <c r="L1483" s="46"/>
      <c r="M1483" s="231"/>
      <c r="N1483" s="232"/>
      <c r="O1483" s="86"/>
      <c r="P1483" s="86"/>
      <c r="Q1483" s="86"/>
      <c r="R1483" s="86"/>
      <c r="S1483" s="86"/>
      <c r="T1483" s="87"/>
      <c r="U1483" s="40"/>
      <c r="V1483" s="40"/>
      <c r="W1483" s="40"/>
      <c r="X1483" s="40"/>
      <c r="Y1483" s="40"/>
      <c r="Z1483" s="40"/>
      <c r="AA1483" s="40"/>
      <c r="AB1483" s="40"/>
      <c r="AC1483" s="40"/>
      <c r="AD1483" s="40"/>
      <c r="AE1483" s="40"/>
      <c r="AT1483" s="19" t="s">
        <v>165</v>
      </c>
      <c r="AU1483" s="19" t="s">
        <v>83</v>
      </c>
    </row>
    <row r="1484" s="13" customFormat="1">
      <c r="A1484" s="13"/>
      <c r="B1484" s="233"/>
      <c r="C1484" s="234"/>
      <c r="D1484" s="228" t="s">
        <v>170</v>
      </c>
      <c r="E1484" s="235" t="s">
        <v>28</v>
      </c>
      <c r="F1484" s="236" t="s">
        <v>2173</v>
      </c>
      <c r="G1484" s="234"/>
      <c r="H1484" s="237">
        <v>6.4000000000000004</v>
      </c>
      <c r="I1484" s="238"/>
      <c r="J1484" s="234"/>
      <c r="K1484" s="234"/>
      <c r="L1484" s="239"/>
      <c r="M1484" s="240"/>
      <c r="N1484" s="241"/>
      <c r="O1484" s="241"/>
      <c r="P1484" s="241"/>
      <c r="Q1484" s="241"/>
      <c r="R1484" s="241"/>
      <c r="S1484" s="241"/>
      <c r="T1484" s="242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43" t="s">
        <v>170</v>
      </c>
      <c r="AU1484" s="243" t="s">
        <v>83</v>
      </c>
      <c r="AV1484" s="13" t="s">
        <v>83</v>
      </c>
      <c r="AW1484" s="13" t="s">
        <v>35</v>
      </c>
      <c r="AX1484" s="13" t="s">
        <v>81</v>
      </c>
      <c r="AY1484" s="243" t="s">
        <v>156</v>
      </c>
    </row>
    <row r="1485" s="2" customFormat="1" ht="24.15" customHeight="1">
      <c r="A1485" s="40"/>
      <c r="B1485" s="41"/>
      <c r="C1485" s="215" t="s">
        <v>2174</v>
      </c>
      <c r="D1485" s="215" t="s">
        <v>158</v>
      </c>
      <c r="E1485" s="216" t="s">
        <v>2175</v>
      </c>
      <c r="F1485" s="217" t="s">
        <v>2167</v>
      </c>
      <c r="G1485" s="218" t="s">
        <v>289</v>
      </c>
      <c r="H1485" s="219">
        <v>2.1499999999999999</v>
      </c>
      <c r="I1485" s="220"/>
      <c r="J1485" s="221">
        <f>ROUND(I1485*H1485,2)</f>
        <v>0</v>
      </c>
      <c r="K1485" s="217" t="s">
        <v>338</v>
      </c>
      <c r="L1485" s="46"/>
      <c r="M1485" s="222" t="s">
        <v>28</v>
      </c>
      <c r="N1485" s="223" t="s">
        <v>45</v>
      </c>
      <c r="O1485" s="86"/>
      <c r="P1485" s="224">
        <f>O1485*H1485</f>
        <v>0</v>
      </c>
      <c r="Q1485" s="224">
        <v>0</v>
      </c>
      <c r="R1485" s="224">
        <f>Q1485*H1485</f>
        <v>0</v>
      </c>
      <c r="S1485" s="224">
        <v>0</v>
      </c>
      <c r="T1485" s="225">
        <f>S1485*H1485</f>
        <v>0</v>
      </c>
      <c r="U1485" s="40"/>
      <c r="V1485" s="40"/>
      <c r="W1485" s="40"/>
      <c r="X1485" s="40"/>
      <c r="Y1485" s="40"/>
      <c r="Z1485" s="40"/>
      <c r="AA1485" s="40"/>
      <c r="AB1485" s="40"/>
      <c r="AC1485" s="40"/>
      <c r="AD1485" s="40"/>
      <c r="AE1485" s="40"/>
      <c r="AR1485" s="226" t="s">
        <v>1391</v>
      </c>
      <c r="AT1485" s="226" t="s">
        <v>158</v>
      </c>
      <c r="AU1485" s="226" t="s">
        <v>83</v>
      </c>
      <c r="AY1485" s="19" t="s">
        <v>156</v>
      </c>
      <c r="BE1485" s="227">
        <f>IF(N1485="základní",J1485,0)</f>
        <v>0</v>
      </c>
      <c r="BF1485" s="227">
        <f>IF(N1485="snížená",J1485,0)</f>
        <v>0</v>
      </c>
      <c r="BG1485" s="227">
        <f>IF(N1485="zákl. přenesená",J1485,0)</f>
        <v>0</v>
      </c>
      <c r="BH1485" s="227">
        <f>IF(N1485="sníž. přenesená",J1485,0)</f>
        <v>0</v>
      </c>
      <c r="BI1485" s="227">
        <f>IF(N1485="nulová",J1485,0)</f>
        <v>0</v>
      </c>
      <c r="BJ1485" s="19" t="s">
        <v>81</v>
      </c>
      <c r="BK1485" s="227">
        <f>ROUND(I1485*H1485,2)</f>
        <v>0</v>
      </c>
      <c r="BL1485" s="19" t="s">
        <v>1391</v>
      </c>
      <c r="BM1485" s="226" t="s">
        <v>2176</v>
      </c>
    </row>
    <row r="1486" s="2" customFormat="1">
      <c r="A1486" s="40"/>
      <c r="B1486" s="41"/>
      <c r="C1486" s="42"/>
      <c r="D1486" s="228" t="s">
        <v>165</v>
      </c>
      <c r="E1486" s="42"/>
      <c r="F1486" s="229" t="s">
        <v>2167</v>
      </c>
      <c r="G1486" s="42"/>
      <c r="H1486" s="42"/>
      <c r="I1486" s="230"/>
      <c r="J1486" s="42"/>
      <c r="K1486" s="42"/>
      <c r="L1486" s="46"/>
      <c r="M1486" s="231"/>
      <c r="N1486" s="232"/>
      <c r="O1486" s="86"/>
      <c r="P1486" s="86"/>
      <c r="Q1486" s="86"/>
      <c r="R1486" s="86"/>
      <c r="S1486" s="86"/>
      <c r="T1486" s="87"/>
      <c r="U1486" s="40"/>
      <c r="V1486" s="40"/>
      <c r="W1486" s="40"/>
      <c r="X1486" s="40"/>
      <c r="Y1486" s="40"/>
      <c r="Z1486" s="40"/>
      <c r="AA1486" s="40"/>
      <c r="AB1486" s="40"/>
      <c r="AC1486" s="40"/>
      <c r="AD1486" s="40"/>
      <c r="AE1486" s="40"/>
      <c r="AT1486" s="19" t="s">
        <v>165</v>
      </c>
      <c r="AU1486" s="19" t="s">
        <v>83</v>
      </c>
    </row>
    <row r="1487" s="13" customFormat="1">
      <c r="A1487" s="13"/>
      <c r="B1487" s="233"/>
      <c r="C1487" s="234"/>
      <c r="D1487" s="228" t="s">
        <v>170</v>
      </c>
      <c r="E1487" s="235" t="s">
        <v>28</v>
      </c>
      <c r="F1487" s="236" t="s">
        <v>2177</v>
      </c>
      <c r="G1487" s="234"/>
      <c r="H1487" s="237">
        <v>2.1499999999999999</v>
      </c>
      <c r="I1487" s="238"/>
      <c r="J1487" s="234"/>
      <c r="K1487" s="234"/>
      <c r="L1487" s="239"/>
      <c r="M1487" s="240"/>
      <c r="N1487" s="241"/>
      <c r="O1487" s="241"/>
      <c r="P1487" s="241"/>
      <c r="Q1487" s="241"/>
      <c r="R1487" s="241"/>
      <c r="S1487" s="241"/>
      <c r="T1487" s="242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43" t="s">
        <v>170</v>
      </c>
      <c r="AU1487" s="243" t="s">
        <v>83</v>
      </c>
      <c r="AV1487" s="13" t="s">
        <v>83</v>
      </c>
      <c r="AW1487" s="13" t="s">
        <v>35</v>
      </c>
      <c r="AX1487" s="13" t="s">
        <v>81</v>
      </c>
      <c r="AY1487" s="243" t="s">
        <v>156</v>
      </c>
    </row>
    <row r="1488" s="2" customFormat="1" ht="24.15" customHeight="1">
      <c r="A1488" s="40"/>
      <c r="B1488" s="41"/>
      <c r="C1488" s="215" t="s">
        <v>2178</v>
      </c>
      <c r="D1488" s="215" t="s">
        <v>158</v>
      </c>
      <c r="E1488" s="216" t="s">
        <v>2179</v>
      </c>
      <c r="F1488" s="217" t="s">
        <v>2180</v>
      </c>
      <c r="G1488" s="218" t="s">
        <v>289</v>
      </c>
      <c r="H1488" s="219">
        <v>17.5</v>
      </c>
      <c r="I1488" s="220"/>
      <c r="J1488" s="221">
        <f>ROUND(I1488*H1488,2)</f>
        <v>0</v>
      </c>
      <c r="K1488" s="217" t="s">
        <v>338</v>
      </c>
      <c r="L1488" s="46"/>
      <c r="M1488" s="222" t="s">
        <v>28</v>
      </c>
      <c r="N1488" s="223" t="s">
        <v>45</v>
      </c>
      <c r="O1488" s="86"/>
      <c r="P1488" s="224">
        <f>O1488*H1488</f>
        <v>0</v>
      </c>
      <c r="Q1488" s="224">
        <v>0</v>
      </c>
      <c r="R1488" s="224">
        <f>Q1488*H1488</f>
        <v>0</v>
      </c>
      <c r="S1488" s="224">
        <v>0</v>
      </c>
      <c r="T1488" s="225">
        <f>S1488*H1488</f>
        <v>0</v>
      </c>
      <c r="U1488" s="40"/>
      <c r="V1488" s="40"/>
      <c r="W1488" s="40"/>
      <c r="X1488" s="40"/>
      <c r="Y1488" s="40"/>
      <c r="Z1488" s="40"/>
      <c r="AA1488" s="40"/>
      <c r="AB1488" s="40"/>
      <c r="AC1488" s="40"/>
      <c r="AD1488" s="40"/>
      <c r="AE1488" s="40"/>
      <c r="AR1488" s="226" t="s">
        <v>1391</v>
      </c>
      <c r="AT1488" s="226" t="s">
        <v>158</v>
      </c>
      <c r="AU1488" s="226" t="s">
        <v>83</v>
      </c>
      <c r="AY1488" s="19" t="s">
        <v>156</v>
      </c>
      <c r="BE1488" s="227">
        <f>IF(N1488="základní",J1488,0)</f>
        <v>0</v>
      </c>
      <c r="BF1488" s="227">
        <f>IF(N1488="snížená",J1488,0)</f>
        <v>0</v>
      </c>
      <c r="BG1488" s="227">
        <f>IF(N1488="zákl. přenesená",J1488,0)</f>
        <v>0</v>
      </c>
      <c r="BH1488" s="227">
        <f>IF(N1488="sníž. přenesená",J1488,0)</f>
        <v>0</v>
      </c>
      <c r="BI1488" s="227">
        <f>IF(N1488="nulová",J1488,0)</f>
        <v>0</v>
      </c>
      <c r="BJ1488" s="19" t="s">
        <v>81</v>
      </c>
      <c r="BK1488" s="227">
        <f>ROUND(I1488*H1488,2)</f>
        <v>0</v>
      </c>
      <c r="BL1488" s="19" t="s">
        <v>1391</v>
      </c>
      <c r="BM1488" s="226" t="s">
        <v>2181</v>
      </c>
    </row>
    <row r="1489" s="2" customFormat="1">
      <c r="A1489" s="40"/>
      <c r="B1489" s="41"/>
      <c r="C1489" s="42"/>
      <c r="D1489" s="228" t="s">
        <v>165</v>
      </c>
      <c r="E1489" s="42"/>
      <c r="F1489" s="229" t="s">
        <v>2180</v>
      </c>
      <c r="G1489" s="42"/>
      <c r="H1489" s="42"/>
      <c r="I1489" s="230"/>
      <c r="J1489" s="42"/>
      <c r="K1489" s="42"/>
      <c r="L1489" s="46"/>
      <c r="M1489" s="231"/>
      <c r="N1489" s="232"/>
      <c r="O1489" s="86"/>
      <c r="P1489" s="86"/>
      <c r="Q1489" s="86"/>
      <c r="R1489" s="86"/>
      <c r="S1489" s="86"/>
      <c r="T1489" s="87"/>
      <c r="U1489" s="40"/>
      <c r="V1489" s="40"/>
      <c r="W1489" s="40"/>
      <c r="X1489" s="40"/>
      <c r="Y1489" s="40"/>
      <c r="Z1489" s="40"/>
      <c r="AA1489" s="40"/>
      <c r="AB1489" s="40"/>
      <c r="AC1489" s="40"/>
      <c r="AD1489" s="40"/>
      <c r="AE1489" s="40"/>
      <c r="AT1489" s="19" t="s">
        <v>165</v>
      </c>
      <c r="AU1489" s="19" t="s">
        <v>83</v>
      </c>
    </row>
    <row r="1490" s="13" customFormat="1">
      <c r="A1490" s="13"/>
      <c r="B1490" s="233"/>
      <c r="C1490" s="234"/>
      <c r="D1490" s="228" t="s">
        <v>170</v>
      </c>
      <c r="E1490" s="235" t="s">
        <v>28</v>
      </c>
      <c r="F1490" s="236" t="s">
        <v>2182</v>
      </c>
      <c r="G1490" s="234"/>
      <c r="H1490" s="237">
        <v>17.5</v>
      </c>
      <c r="I1490" s="238"/>
      <c r="J1490" s="234"/>
      <c r="K1490" s="234"/>
      <c r="L1490" s="239"/>
      <c r="M1490" s="240"/>
      <c r="N1490" s="241"/>
      <c r="O1490" s="241"/>
      <c r="P1490" s="241"/>
      <c r="Q1490" s="241"/>
      <c r="R1490" s="241"/>
      <c r="S1490" s="241"/>
      <c r="T1490" s="242"/>
      <c r="U1490" s="13"/>
      <c r="V1490" s="13"/>
      <c r="W1490" s="13"/>
      <c r="X1490" s="13"/>
      <c r="Y1490" s="13"/>
      <c r="Z1490" s="13"/>
      <c r="AA1490" s="13"/>
      <c r="AB1490" s="13"/>
      <c r="AC1490" s="13"/>
      <c r="AD1490" s="13"/>
      <c r="AE1490" s="13"/>
      <c r="AT1490" s="243" t="s">
        <v>170</v>
      </c>
      <c r="AU1490" s="243" t="s">
        <v>83</v>
      </c>
      <c r="AV1490" s="13" t="s">
        <v>83</v>
      </c>
      <c r="AW1490" s="13" t="s">
        <v>35</v>
      </c>
      <c r="AX1490" s="13" t="s">
        <v>81</v>
      </c>
      <c r="AY1490" s="243" t="s">
        <v>156</v>
      </c>
    </row>
    <row r="1491" s="2" customFormat="1" ht="37.8" customHeight="1">
      <c r="A1491" s="40"/>
      <c r="B1491" s="41"/>
      <c r="C1491" s="215" t="s">
        <v>2183</v>
      </c>
      <c r="D1491" s="215" t="s">
        <v>158</v>
      </c>
      <c r="E1491" s="216" t="s">
        <v>2184</v>
      </c>
      <c r="F1491" s="217" t="s">
        <v>2185</v>
      </c>
      <c r="G1491" s="218" t="s">
        <v>257</v>
      </c>
      <c r="H1491" s="219">
        <v>31</v>
      </c>
      <c r="I1491" s="220"/>
      <c r="J1491" s="221">
        <f>ROUND(I1491*H1491,2)</f>
        <v>0</v>
      </c>
      <c r="K1491" s="217" t="s">
        <v>338</v>
      </c>
      <c r="L1491" s="46"/>
      <c r="M1491" s="222" t="s">
        <v>28</v>
      </c>
      <c r="N1491" s="223" t="s">
        <v>45</v>
      </c>
      <c r="O1491" s="86"/>
      <c r="P1491" s="224">
        <f>O1491*H1491</f>
        <v>0</v>
      </c>
      <c r="Q1491" s="224">
        <v>0</v>
      </c>
      <c r="R1491" s="224">
        <f>Q1491*H1491</f>
        <v>0</v>
      </c>
      <c r="S1491" s="224">
        <v>0</v>
      </c>
      <c r="T1491" s="225">
        <f>S1491*H1491</f>
        <v>0</v>
      </c>
      <c r="U1491" s="40"/>
      <c r="V1491" s="40"/>
      <c r="W1491" s="40"/>
      <c r="X1491" s="40"/>
      <c r="Y1491" s="40"/>
      <c r="Z1491" s="40"/>
      <c r="AA1491" s="40"/>
      <c r="AB1491" s="40"/>
      <c r="AC1491" s="40"/>
      <c r="AD1491" s="40"/>
      <c r="AE1491" s="40"/>
      <c r="AR1491" s="226" t="s">
        <v>1391</v>
      </c>
      <c r="AT1491" s="226" t="s">
        <v>158</v>
      </c>
      <c r="AU1491" s="226" t="s">
        <v>83</v>
      </c>
      <c r="AY1491" s="19" t="s">
        <v>156</v>
      </c>
      <c r="BE1491" s="227">
        <f>IF(N1491="základní",J1491,0)</f>
        <v>0</v>
      </c>
      <c r="BF1491" s="227">
        <f>IF(N1491="snížená",J1491,0)</f>
        <v>0</v>
      </c>
      <c r="BG1491" s="227">
        <f>IF(N1491="zákl. přenesená",J1491,0)</f>
        <v>0</v>
      </c>
      <c r="BH1491" s="227">
        <f>IF(N1491="sníž. přenesená",J1491,0)</f>
        <v>0</v>
      </c>
      <c r="BI1491" s="227">
        <f>IF(N1491="nulová",J1491,0)</f>
        <v>0</v>
      </c>
      <c r="BJ1491" s="19" t="s">
        <v>81</v>
      </c>
      <c r="BK1491" s="227">
        <f>ROUND(I1491*H1491,2)</f>
        <v>0</v>
      </c>
      <c r="BL1491" s="19" t="s">
        <v>1391</v>
      </c>
      <c r="BM1491" s="226" t="s">
        <v>2186</v>
      </c>
    </row>
    <row r="1492" s="2" customFormat="1">
      <c r="A1492" s="40"/>
      <c r="B1492" s="41"/>
      <c r="C1492" s="42"/>
      <c r="D1492" s="228" t="s">
        <v>165</v>
      </c>
      <c r="E1492" s="42"/>
      <c r="F1492" s="229" t="s">
        <v>2185</v>
      </c>
      <c r="G1492" s="42"/>
      <c r="H1492" s="42"/>
      <c r="I1492" s="230"/>
      <c r="J1492" s="42"/>
      <c r="K1492" s="42"/>
      <c r="L1492" s="46"/>
      <c r="M1492" s="231"/>
      <c r="N1492" s="232"/>
      <c r="O1492" s="86"/>
      <c r="P1492" s="86"/>
      <c r="Q1492" s="86"/>
      <c r="R1492" s="86"/>
      <c r="S1492" s="86"/>
      <c r="T1492" s="87"/>
      <c r="U1492" s="40"/>
      <c r="V1492" s="40"/>
      <c r="W1492" s="40"/>
      <c r="X1492" s="40"/>
      <c r="Y1492" s="40"/>
      <c r="Z1492" s="40"/>
      <c r="AA1492" s="40"/>
      <c r="AB1492" s="40"/>
      <c r="AC1492" s="40"/>
      <c r="AD1492" s="40"/>
      <c r="AE1492" s="40"/>
      <c r="AT1492" s="19" t="s">
        <v>165</v>
      </c>
      <c r="AU1492" s="19" t="s">
        <v>83</v>
      </c>
    </row>
    <row r="1493" s="2" customFormat="1" ht="37.8" customHeight="1">
      <c r="A1493" s="40"/>
      <c r="B1493" s="41"/>
      <c r="C1493" s="215" t="s">
        <v>2187</v>
      </c>
      <c r="D1493" s="215" t="s">
        <v>158</v>
      </c>
      <c r="E1493" s="216" t="s">
        <v>2188</v>
      </c>
      <c r="F1493" s="217" t="s">
        <v>2189</v>
      </c>
      <c r="G1493" s="218" t="s">
        <v>257</v>
      </c>
      <c r="H1493" s="219">
        <v>31</v>
      </c>
      <c r="I1493" s="220"/>
      <c r="J1493" s="221">
        <f>ROUND(I1493*H1493,2)</f>
        <v>0</v>
      </c>
      <c r="K1493" s="217" t="s">
        <v>338</v>
      </c>
      <c r="L1493" s="46"/>
      <c r="M1493" s="222" t="s">
        <v>28</v>
      </c>
      <c r="N1493" s="223" t="s">
        <v>45</v>
      </c>
      <c r="O1493" s="86"/>
      <c r="P1493" s="224">
        <f>O1493*H1493</f>
        <v>0</v>
      </c>
      <c r="Q1493" s="224">
        <v>0</v>
      </c>
      <c r="R1493" s="224">
        <f>Q1493*H1493</f>
        <v>0</v>
      </c>
      <c r="S1493" s="224">
        <v>0</v>
      </c>
      <c r="T1493" s="225">
        <f>S1493*H1493</f>
        <v>0</v>
      </c>
      <c r="U1493" s="40"/>
      <c r="V1493" s="40"/>
      <c r="W1493" s="40"/>
      <c r="X1493" s="40"/>
      <c r="Y1493" s="40"/>
      <c r="Z1493" s="40"/>
      <c r="AA1493" s="40"/>
      <c r="AB1493" s="40"/>
      <c r="AC1493" s="40"/>
      <c r="AD1493" s="40"/>
      <c r="AE1493" s="40"/>
      <c r="AR1493" s="226" t="s">
        <v>1391</v>
      </c>
      <c r="AT1493" s="226" t="s">
        <v>158</v>
      </c>
      <c r="AU1493" s="226" t="s">
        <v>83</v>
      </c>
      <c r="AY1493" s="19" t="s">
        <v>156</v>
      </c>
      <c r="BE1493" s="227">
        <f>IF(N1493="základní",J1493,0)</f>
        <v>0</v>
      </c>
      <c r="BF1493" s="227">
        <f>IF(N1493="snížená",J1493,0)</f>
        <v>0</v>
      </c>
      <c r="BG1493" s="227">
        <f>IF(N1493="zákl. přenesená",J1493,0)</f>
        <v>0</v>
      </c>
      <c r="BH1493" s="227">
        <f>IF(N1493="sníž. přenesená",J1493,0)</f>
        <v>0</v>
      </c>
      <c r="BI1493" s="227">
        <f>IF(N1493="nulová",J1493,0)</f>
        <v>0</v>
      </c>
      <c r="BJ1493" s="19" t="s">
        <v>81</v>
      </c>
      <c r="BK1493" s="227">
        <f>ROUND(I1493*H1493,2)</f>
        <v>0</v>
      </c>
      <c r="BL1493" s="19" t="s">
        <v>1391</v>
      </c>
      <c r="BM1493" s="226" t="s">
        <v>2190</v>
      </c>
    </row>
    <row r="1494" s="2" customFormat="1">
      <c r="A1494" s="40"/>
      <c r="B1494" s="41"/>
      <c r="C1494" s="42"/>
      <c r="D1494" s="228" t="s">
        <v>165</v>
      </c>
      <c r="E1494" s="42"/>
      <c r="F1494" s="229" t="s">
        <v>2189</v>
      </c>
      <c r="G1494" s="42"/>
      <c r="H1494" s="42"/>
      <c r="I1494" s="230"/>
      <c r="J1494" s="42"/>
      <c r="K1494" s="42"/>
      <c r="L1494" s="46"/>
      <c r="M1494" s="231"/>
      <c r="N1494" s="232"/>
      <c r="O1494" s="86"/>
      <c r="P1494" s="86"/>
      <c r="Q1494" s="86"/>
      <c r="R1494" s="86"/>
      <c r="S1494" s="86"/>
      <c r="T1494" s="87"/>
      <c r="U1494" s="40"/>
      <c r="V1494" s="40"/>
      <c r="W1494" s="40"/>
      <c r="X1494" s="40"/>
      <c r="Y1494" s="40"/>
      <c r="Z1494" s="40"/>
      <c r="AA1494" s="40"/>
      <c r="AB1494" s="40"/>
      <c r="AC1494" s="40"/>
      <c r="AD1494" s="40"/>
      <c r="AE1494" s="40"/>
      <c r="AT1494" s="19" t="s">
        <v>165</v>
      </c>
      <c r="AU1494" s="19" t="s">
        <v>83</v>
      </c>
    </row>
    <row r="1495" s="2" customFormat="1" ht="37.8" customHeight="1">
      <c r="A1495" s="40"/>
      <c r="B1495" s="41"/>
      <c r="C1495" s="215" t="s">
        <v>2191</v>
      </c>
      <c r="D1495" s="215" t="s">
        <v>158</v>
      </c>
      <c r="E1495" s="216" t="s">
        <v>2192</v>
      </c>
      <c r="F1495" s="217" t="s">
        <v>2193</v>
      </c>
      <c r="G1495" s="218" t="s">
        <v>257</v>
      </c>
      <c r="H1495" s="219">
        <v>2</v>
      </c>
      <c r="I1495" s="220"/>
      <c r="J1495" s="221">
        <f>ROUND(I1495*H1495,2)</f>
        <v>0</v>
      </c>
      <c r="K1495" s="217" t="s">
        <v>338</v>
      </c>
      <c r="L1495" s="46"/>
      <c r="M1495" s="222" t="s">
        <v>28</v>
      </c>
      <c r="N1495" s="223" t="s">
        <v>45</v>
      </c>
      <c r="O1495" s="86"/>
      <c r="P1495" s="224">
        <f>O1495*H1495</f>
        <v>0</v>
      </c>
      <c r="Q1495" s="224">
        <v>0</v>
      </c>
      <c r="R1495" s="224">
        <f>Q1495*H1495</f>
        <v>0</v>
      </c>
      <c r="S1495" s="224">
        <v>0</v>
      </c>
      <c r="T1495" s="225">
        <f>S1495*H1495</f>
        <v>0</v>
      </c>
      <c r="U1495" s="40"/>
      <c r="V1495" s="40"/>
      <c r="W1495" s="40"/>
      <c r="X1495" s="40"/>
      <c r="Y1495" s="40"/>
      <c r="Z1495" s="40"/>
      <c r="AA1495" s="40"/>
      <c r="AB1495" s="40"/>
      <c r="AC1495" s="40"/>
      <c r="AD1495" s="40"/>
      <c r="AE1495" s="40"/>
      <c r="AR1495" s="226" t="s">
        <v>1391</v>
      </c>
      <c r="AT1495" s="226" t="s">
        <v>158</v>
      </c>
      <c r="AU1495" s="226" t="s">
        <v>83</v>
      </c>
      <c r="AY1495" s="19" t="s">
        <v>156</v>
      </c>
      <c r="BE1495" s="227">
        <f>IF(N1495="základní",J1495,0)</f>
        <v>0</v>
      </c>
      <c r="BF1495" s="227">
        <f>IF(N1495="snížená",J1495,0)</f>
        <v>0</v>
      </c>
      <c r="BG1495" s="227">
        <f>IF(N1495="zákl. přenesená",J1495,0)</f>
        <v>0</v>
      </c>
      <c r="BH1495" s="227">
        <f>IF(N1495="sníž. přenesená",J1495,0)</f>
        <v>0</v>
      </c>
      <c r="BI1495" s="227">
        <f>IF(N1495="nulová",J1495,0)</f>
        <v>0</v>
      </c>
      <c r="BJ1495" s="19" t="s">
        <v>81</v>
      </c>
      <c r="BK1495" s="227">
        <f>ROUND(I1495*H1495,2)</f>
        <v>0</v>
      </c>
      <c r="BL1495" s="19" t="s">
        <v>1391</v>
      </c>
      <c r="BM1495" s="226" t="s">
        <v>2194</v>
      </c>
    </row>
    <row r="1496" s="2" customFormat="1">
      <c r="A1496" s="40"/>
      <c r="B1496" s="41"/>
      <c r="C1496" s="42"/>
      <c r="D1496" s="228" t="s">
        <v>165</v>
      </c>
      <c r="E1496" s="42"/>
      <c r="F1496" s="229" t="s">
        <v>2193</v>
      </c>
      <c r="G1496" s="42"/>
      <c r="H1496" s="42"/>
      <c r="I1496" s="230"/>
      <c r="J1496" s="42"/>
      <c r="K1496" s="42"/>
      <c r="L1496" s="46"/>
      <c r="M1496" s="231"/>
      <c r="N1496" s="232"/>
      <c r="O1496" s="86"/>
      <c r="P1496" s="86"/>
      <c r="Q1496" s="86"/>
      <c r="R1496" s="86"/>
      <c r="S1496" s="86"/>
      <c r="T1496" s="87"/>
      <c r="U1496" s="40"/>
      <c r="V1496" s="40"/>
      <c r="W1496" s="40"/>
      <c r="X1496" s="40"/>
      <c r="Y1496" s="40"/>
      <c r="Z1496" s="40"/>
      <c r="AA1496" s="40"/>
      <c r="AB1496" s="40"/>
      <c r="AC1496" s="40"/>
      <c r="AD1496" s="40"/>
      <c r="AE1496" s="40"/>
      <c r="AT1496" s="19" t="s">
        <v>165</v>
      </c>
      <c r="AU1496" s="19" t="s">
        <v>83</v>
      </c>
    </row>
    <row r="1497" s="2" customFormat="1" ht="37.8" customHeight="1">
      <c r="A1497" s="40"/>
      <c r="B1497" s="41"/>
      <c r="C1497" s="215" t="s">
        <v>2195</v>
      </c>
      <c r="D1497" s="215" t="s">
        <v>158</v>
      </c>
      <c r="E1497" s="216" t="s">
        <v>2196</v>
      </c>
      <c r="F1497" s="217" t="s">
        <v>2197</v>
      </c>
      <c r="G1497" s="218" t="s">
        <v>257</v>
      </c>
      <c r="H1497" s="219">
        <v>6</v>
      </c>
      <c r="I1497" s="220"/>
      <c r="J1497" s="221">
        <f>ROUND(I1497*H1497,2)</f>
        <v>0</v>
      </c>
      <c r="K1497" s="217" t="s">
        <v>338</v>
      </c>
      <c r="L1497" s="46"/>
      <c r="M1497" s="222" t="s">
        <v>28</v>
      </c>
      <c r="N1497" s="223" t="s">
        <v>45</v>
      </c>
      <c r="O1497" s="86"/>
      <c r="P1497" s="224">
        <f>O1497*H1497</f>
        <v>0</v>
      </c>
      <c r="Q1497" s="224">
        <v>0</v>
      </c>
      <c r="R1497" s="224">
        <f>Q1497*H1497</f>
        <v>0</v>
      </c>
      <c r="S1497" s="224">
        <v>0</v>
      </c>
      <c r="T1497" s="225">
        <f>S1497*H1497</f>
        <v>0</v>
      </c>
      <c r="U1497" s="40"/>
      <c r="V1497" s="40"/>
      <c r="W1497" s="40"/>
      <c r="X1497" s="40"/>
      <c r="Y1497" s="40"/>
      <c r="Z1497" s="40"/>
      <c r="AA1497" s="40"/>
      <c r="AB1497" s="40"/>
      <c r="AC1497" s="40"/>
      <c r="AD1497" s="40"/>
      <c r="AE1497" s="40"/>
      <c r="AR1497" s="226" t="s">
        <v>1391</v>
      </c>
      <c r="AT1497" s="226" t="s">
        <v>158</v>
      </c>
      <c r="AU1497" s="226" t="s">
        <v>83</v>
      </c>
      <c r="AY1497" s="19" t="s">
        <v>156</v>
      </c>
      <c r="BE1497" s="227">
        <f>IF(N1497="základní",J1497,0)</f>
        <v>0</v>
      </c>
      <c r="BF1497" s="227">
        <f>IF(N1497="snížená",J1497,0)</f>
        <v>0</v>
      </c>
      <c r="BG1497" s="227">
        <f>IF(N1497="zákl. přenesená",J1497,0)</f>
        <v>0</v>
      </c>
      <c r="BH1497" s="227">
        <f>IF(N1497="sníž. přenesená",J1497,0)</f>
        <v>0</v>
      </c>
      <c r="BI1497" s="227">
        <f>IF(N1497="nulová",J1497,0)</f>
        <v>0</v>
      </c>
      <c r="BJ1497" s="19" t="s">
        <v>81</v>
      </c>
      <c r="BK1497" s="227">
        <f>ROUND(I1497*H1497,2)</f>
        <v>0</v>
      </c>
      <c r="BL1497" s="19" t="s">
        <v>1391</v>
      </c>
      <c r="BM1497" s="226" t="s">
        <v>2198</v>
      </c>
    </row>
    <row r="1498" s="2" customFormat="1">
      <c r="A1498" s="40"/>
      <c r="B1498" s="41"/>
      <c r="C1498" s="42"/>
      <c r="D1498" s="228" t="s">
        <v>165</v>
      </c>
      <c r="E1498" s="42"/>
      <c r="F1498" s="229" t="s">
        <v>2197</v>
      </c>
      <c r="G1498" s="42"/>
      <c r="H1498" s="42"/>
      <c r="I1498" s="230"/>
      <c r="J1498" s="42"/>
      <c r="K1498" s="42"/>
      <c r="L1498" s="46"/>
      <c r="M1498" s="231"/>
      <c r="N1498" s="232"/>
      <c r="O1498" s="86"/>
      <c r="P1498" s="86"/>
      <c r="Q1498" s="86"/>
      <c r="R1498" s="86"/>
      <c r="S1498" s="86"/>
      <c r="T1498" s="87"/>
      <c r="U1498" s="40"/>
      <c r="V1498" s="40"/>
      <c r="W1498" s="40"/>
      <c r="X1498" s="40"/>
      <c r="Y1498" s="40"/>
      <c r="Z1498" s="40"/>
      <c r="AA1498" s="40"/>
      <c r="AB1498" s="40"/>
      <c r="AC1498" s="40"/>
      <c r="AD1498" s="40"/>
      <c r="AE1498" s="40"/>
      <c r="AT1498" s="19" t="s">
        <v>165</v>
      </c>
      <c r="AU1498" s="19" t="s">
        <v>83</v>
      </c>
    </row>
    <row r="1499" s="2" customFormat="1" ht="37.8" customHeight="1">
      <c r="A1499" s="40"/>
      <c r="B1499" s="41"/>
      <c r="C1499" s="215" t="s">
        <v>2199</v>
      </c>
      <c r="D1499" s="215" t="s">
        <v>158</v>
      </c>
      <c r="E1499" s="216" t="s">
        <v>2200</v>
      </c>
      <c r="F1499" s="217" t="s">
        <v>2201</v>
      </c>
      <c r="G1499" s="218" t="s">
        <v>257</v>
      </c>
      <c r="H1499" s="219">
        <v>1</v>
      </c>
      <c r="I1499" s="220"/>
      <c r="J1499" s="221">
        <f>ROUND(I1499*H1499,2)</f>
        <v>0</v>
      </c>
      <c r="K1499" s="217" t="s">
        <v>338</v>
      </c>
      <c r="L1499" s="46"/>
      <c r="M1499" s="222" t="s">
        <v>28</v>
      </c>
      <c r="N1499" s="223" t="s">
        <v>45</v>
      </c>
      <c r="O1499" s="86"/>
      <c r="P1499" s="224">
        <f>O1499*H1499</f>
        <v>0</v>
      </c>
      <c r="Q1499" s="224">
        <v>0</v>
      </c>
      <c r="R1499" s="224">
        <f>Q1499*H1499</f>
        <v>0</v>
      </c>
      <c r="S1499" s="224">
        <v>0</v>
      </c>
      <c r="T1499" s="225">
        <f>S1499*H1499</f>
        <v>0</v>
      </c>
      <c r="U1499" s="40"/>
      <c r="V1499" s="40"/>
      <c r="W1499" s="40"/>
      <c r="X1499" s="40"/>
      <c r="Y1499" s="40"/>
      <c r="Z1499" s="40"/>
      <c r="AA1499" s="40"/>
      <c r="AB1499" s="40"/>
      <c r="AC1499" s="40"/>
      <c r="AD1499" s="40"/>
      <c r="AE1499" s="40"/>
      <c r="AR1499" s="226" t="s">
        <v>1391</v>
      </c>
      <c r="AT1499" s="226" t="s">
        <v>158</v>
      </c>
      <c r="AU1499" s="226" t="s">
        <v>83</v>
      </c>
      <c r="AY1499" s="19" t="s">
        <v>156</v>
      </c>
      <c r="BE1499" s="227">
        <f>IF(N1499="základní",J1499,0)</f>
        <v>0</v>
      </c>
      <c r="BF1499" s="227">
        <f>IF(N1499="snížená",J1499,0)</f>
        <v>0</v>
      </c>
      <c r="BG1499" s="227">
        <f>IF(N1499="zákl. přenesená",J1499,0)</f>
        <v>0</v>
      </c>
      <c r="BH1499" s="227">
        <f>IF(N1499="sníž. přenesená",J1499,0)</f>
        <v>0</v>
      </c>
      <c r="BI1499" s="227">
        <f>IF(N1499="nulová",J1499,0)</f>
        <v>0</v>
      </c>
      <c r="BJ1499" s="19" t="s">
        <v>81</v>
      </c>
      <c r="BK1499" s="227">
        <f>ROUND(I1499*H1499,2)</f>
        <v>0</v>
      </c>
      <c r="BL1499" s="19" t="s">
        <v>1391</v>
      </c>
      <c r="BM1499" s="226" t="s">
        <v>2202</v>
      </c>
    </row>
    <row r="1500" s="2" customFormat="1">
      <c r="A1500" s="40"/>
      <c r="B1500" s="41"/>
      <c r="C1500" s="42"/>
      <c r="D1500" s="228" t="s">
        <v>165</v>
      </c>
      <c r="E1500" s="42"/>
      <c r="F1500" s="229" t="s">
        <v>2201</v>
      </c>
      <c r="G1500" s="42"/>
      <c r="H1500" s="42"/>
      <c r="I1500" s="230"/>
      <c r="J1500" s="42"/>
      <c r="K1500" s="42"/>
      <c r="L1500" s="46"/>
      <c r="M1500" s="231"/>
      <c r="N1500" s="232"/>
      <c r="O1500" s="86"/>
      <c r="P1500" s="86"/>
      <c r="Q1500" s="86"/>
      <c r="R1500" s="86"/>
      <c r="S1500" s="86"/>
      <c r="T1500" s="87"/>
      <c r="U1500" s="40"/>
      <c r="V1500" s="40"/>
      <c r="W1500" s="40"/>
      <c r="X1500" s="40"/>
      <c r="Y1500" s="40"/>
      <c r="Z1500" s="40"/>
      <c r="AA1500" s="40"/>
      <c r="AB1500" s="40"/>
      <c r="AC1500" s="40"/>
      <c r="AD1500" s="40"/>
      <c r="AE1500" s="40"/>
      <c r="AT1500" s="19" t="s">
        <v>165</v>
      </c>
      <c r="AU1500" s="19" t="s">
        <v>83</v>
      </c>
    </row>
    <row r="1501" s="2" customFormat="1" ht="49.05" customHeight="1">
      <c r="A1501" s="40"/>
      <c r="B1501" s="41"/>
      <c r="C1501" s="215" t="s">
        <v>2203</v>
      </c>
      <c r="D1501" s="215" t="s">
        <v>158</v>
      </c>
      <c r="E1501" s="216" t="s">
        <v>2204</v>
      </c>
      <c r="F1501" s="217" t="s">
        <v>2205</v>
      </c>
      <c r="G1501" s="218" t="s">
        <v>257</v>
      </c>
      <c r="H1501" s="219">
        <v>1</v>
      </c>
      <c r="I1501" s="220"/>
      <c r="J1501" s="221">
        <f>ROUND(I1501*H1501,2)</f>
        <v>0</v>
      </c>
      <c r="K1501" s="217" t="s">
        <v>338</v>
      </c>
      <c r="L1501" s="46"/>
      <c r="M1501" s="222" t="s">
        <v>28</v>
      </c>
      <c r="N1501" s="223" t="s">
        <v>45</v>
      </c>
      <c r="O1501" s="86"/>
      <c r="P1501" s="224">
        <f>O1501*H1501</f>
        <v>0</v>
      </c>
      <c r="Q1501" s="224">
        <v>0</v>
      </c>
      <c r="R1501" s="224">
        <f>Q1501*H1501</f>
        <v>0</v>
      </c>
      <c r="S1501" s="224">
        <v>0</v>
      </c>
      <c r="T1501" s="225">
        <f>S1501*H1501</f>
        <v>0</v>
      </c>
      <c r="U1501" s="40"/>
      <c r="V1501" s="40"/>
      <c r="W1501" s="40"/>
      <c r="X1501" s="40"/>
      <c r="Y1501" s="40"/>
      <c r="Z1501" s="40"/>
      <c r="AA1501" s="40"/>
      <c r="AB1501" s="40"/>
      <c r="AC1501" s="40"/>
      <c r="AD1501" s="40"/>
      <c r="AE1501" s="40"/>
      <c r="AR1501" s="226" t="s">
        <v>1391</v>
      </c>
      <c r="AT1501" s="226" t="s">
        <v>158</v>
      </c>
      <c r="AU1501" s="226" t="s">
        <v>83</v>
      </c>
      <c r="AY1501" s="19" t="s">
        <v>156</v>
      </c>
      <c r="BE1501" s="227">
        <f>IF(N1501="základní",J1501,0)</f>
        <v>0</v>
      </c>
      <c r="BF1501" s="227">
        <f>IF(N1501="snížená",J1501,0)</f>
        <v>0</v>
      </c>
      <c r="BG1501" s="227">
        <f>IF(N1501="zákl. přenesená",J1501,0)</f>
        <v>0</v>
      </c>
      <c r="BH1501" s="227">
        <f>IF(N1501="sníž. přenesená",J1501,0)</f>
        <v>0</v>
      </c>
      <c r="BI1501" s="227">
        <f>IF(N1501="nulová",J1501,0)</f>
        <v>0</v>
      </c>
      <c r="BJ1501" s="19" t="s">
        <v>81</v>
      </c>
      <c r="BK1501" s="227">
        <f>ROUND(I1501*H1501,2)</f>
        <v>0</v>
      </c>
      <c r="BL1501" s="19" t="s">
        <v>1391</v>
      </c>
      <c r="BM1501" s="226" t="s">
        <v>2206</v>
      </c>
    </row>
    <row r="1502" s="2" customFormat="1">
      <c r="A1502" s="40"/>
      <c r="B1502" s="41"/>
      <c r="C1502" s="42"/>
      <c r="D1502" s="228" t="s">
        <v>165</v>
      </c>
      <c r="E1502" s="42"/>
      <c r="F1502" s="229" t="s">
        <v>2205</v>
      </c>
      <c r="G1502" s="42"/>
      <c r="H1502" s="42"/>
      <c r="I1502" s="230"/>
      <c r="J1502" s="42"/>
      <c r="K1502" s="42"/>
      <c r="L1502" s="46"/>
      <c r="M1502" s="231"/>
      <c r="N1502" s="232"/>
      <c r="O1502" s="86"/>
      <c r="P1502" s="86"/>
      <c r="Q1502" s="86"/>
      <c r="R1502" s="86"/>
      <c r="S1502" s="86"/>
      <c r="T1502" s="87"/>
      <c r="U1502" s="40"/>
      <c r="V1502" s="40"/>
      <c r="W1502" s="40"/>
      <c r="X1502" s="40"/>
      <c r="Y1502" s="40"/>
      <c r="Z1502" s="40"/>
      <c r="AA1502" s="40"/>
      <c r="AB1502" s="40"/>
      <c r="AC1502" s="40"/>
      <c r="AD1502" s="40"/>
      <c r="AE1502" s="40"/>
      <c r="AT1502" s="19" t="s">
        <v>165</v>
      </c>
      <c r="AU1502" s="19" t="s">
        <v>83</v>
      </c>
    </row>
    <row r="1503" s="2" customFormat="1" ht="49.05" customHeight="1">
      <c r="A1503" s="40"/>
      <c r="B1503" s="41"/>
      <c r="C1503" s="215" t="s">
        <v>2207</v>
      </c>
      <c r="D1503" s="215" t="s">
        <v>158</v>
      </c>
      <c r="E1503" s="216" t="s">
        <v>2208</v>
      </c>
      <c r="F1503" s="217" t="s">
        <v>2209</v>
      </c>
      <c r="G1503" s="218" t="s">
        <v>257</v>
      </c>
      <c r="H1503" s="219">
        <v>1</v>
      </c>
      <c r="I1503" s="220"/>
      <c r="J1503" s="221">
        <f>ROUND(I1503*H1503,2)</f>
        <v>0</v>
      </c>
      <c r="K1503" s="217" t="s">
        <v>338</v>
      </c>
      <c r="L1503" s="46"/>
      <c r="M1503" s="222" t="s">
        <v>28</v>
      </c>
      <c r="N1503" s="223" t="s">
        <v>45</v>
      </c>
      <c r="O1503" s="86"/>
      <c r="P1503" s="224">
        <f>O1503*H1503</f>
        <v>0</v>
      </c>
      <c r="Q1503" s="224">
        <v>0</v>
      </c>
      <c r="R1503" s="224">
        <f>Q1503*H1503</f>
        <v>0</v>
      </c>
      <c r="S1503" s="224">
        <v>0</v>
      </c>
      <c r="T1503" s="225">
        <f>S1503*H1503</f>
        <v>0</v>
      </c>
      <c r="U1503" s="40"/>
      <c r="V1503" s="40"/>
      <c r="W1503" s="40"/>
      <c r="X1503" s="40"/>
      <c r="Y1503" s="40"/>
      <c r="Z1503" s="40"/>
      <c r="AA1503" s="40"/>
      <c r="AB1503" s="40"/>
      <c r="AC1503" s="40"/>
      <c r="AD1503" s="40"/>
      <c r="AE1503" s="40"/>
      <c r="AR1503" s="226" t="s">
        <v>1391</v>
      </c>
      <c r="AT1503" s="226" t="s">
        <v>158</v>
      </c>
      <c r="AU1503" s="226" t="s">
        <v>83</v>
      </c>
      <c r="AY1503" s="19" t="s">
        <v>156</v>
      </c>
      <c r="BE1503" s="227">
        <f>IF(N1503="základní",J1503,0)</f>
        <v>0</v>
      </c>
      <c r="BF1503" s="227">
        <f>IF(N1503="snížená",J1503,0)</f>
        <v>0</v>
      </c>
      <c r="BG1503" s="227">
        <f>IF(N1503="zákl. přenesená",J1503,0)</f>
        <v>0</v>
      </c>
      <c r="BH1503" s="227">
        <f>IF(N1503="sníž. přenesená",J1503,0)</f>
        <v>0</v>
      </c>
      <c r="BI1503" s="227">
        <f>IF(N1503="nulová",J1503,0)</f>
        <v>0</v>
      </c>
      <c r="BJ1503" s="19" t="s">
        <v>81</v>
      </c>
      <c r="BK1503" s="227">
        <f>ROUND(I1503*H1503,2)</f>
        <v>0</v>
      </c>
      <c r="BL1503" s="19" t="s">
        <v>1391</v>
      </c>
      <c r="BM1503" s="226" t="s">
        <v>2210</v>
      </c>
    </row>
    <row r="1504" s="2" customFormat="1">
      <c r="A1504" s="40"/>
      <c r="B1504" s="41"/>
      <c r="C1504" s="42"/>
      <c r="D1504" s="228" t="s">
        <v>165</v>
      </c>
      <c r="E1504" s="42"/>
      <c r="F1504" s="229" t="s">
        <v>2209</v>
      </c>
      <c r="G1504" s="42"/>
      <c r="H1504" s="42"/>
      <c r="I1504" s="230"/>
      <c r="J1504" s="42"/>
      <c r="K1504" s="42"/>
      <c r="L1504" s="46"/>
      <c r="M1504" s="231"/>
      <c r="N1504" s="232"/>
      <c r="O1504" s="86"/>
      <c r="P1504" s="86"/>
      <c r="Q1504" s="86"/>
      <c r="R1504" s="86"/>
      <c r="S1504" s="86"/>
      <c r="T1504" s="87"/>
      <c r="U1504" s="40"/>
      <c r="V1504" s="40"/>
      <c r="W1504" s="40"/>
      <c r="X1504" s="40"/>
      <c r="Y1504" s="40"/>
      <c r="Z1504" s="40"/>
      <c r="AA1504" s="40"/>
      <c r="AB1504" s="40"/>
      <c r="AC1504" s="40"/>
      <c r="AD1504" s="40"/>
      <c r="AE1504" s="40"/>
      <c r="AT1504" s="19" t="s">
        <v>165</v>
      </c>
      <c r="AU1504" s="19" t="s">
        <v>83</v>
      </c>
    </row>
    <row r="1505" s="2" customFormat="1" ht="24.15" customHeight="1">
      <c r="A1505" s="40"/>
      <c r="B1505" s="41"/>
      <c r="C1505" s="215" t="s">
        <v>2211</v>
      </c>
      <c r="D1505" s="215" t="s">
        <v>158</v>
      </c>
      <c r="E1505" s="216" t="s">
        <v>2212</v>
      </c>
      <c r="F1505" s="217" t="s">
        <v>2213</v>
      </c>
      <c r="G1505" s="218" t="s">
        <v>257</v>
      </c>
      <c r="H1505" s="219">
        <v>1</v>
      </c>
      <c r="I1505" s="220"/>
      <c r="J1505" s="221">
        <f>ROUND(I1505*H1505,2)</f>
        <v>0</v>
      </c>
      <c r="K1505" s="217" t="s">
        <v>338</v>
      </c>
      <c r="L1505" s="46"/>
      <c r="M1505" s="222" t="s">
        <v>28</v>
      </c>
      <c r="N1505" s="223" t="s">
        <v>45</v>
      </c>
      <c r="O1505" s="86"/>
      <c r="P1505" s="224">
        <f>O1505*H1505</f>
        <v>0</v>
      </c>
      <c r="Q1505" s="224">
        <v>0</v>
      </c>
      <c r="R1505" s="224">
        <f>Q1505*H1505</f>
        <v>0</v>
      </c>
      <c r="S1505" s="224">
        <v>0</v>
      </c>
      <c r="T1505" s="225">
        <f>S1505*H1505</f>
        <v>0</v>
      </c>
      <c r="U1505" s="40"/>
      <c r="V1505" s="40"/>
      <c r="W1505" s="40"/>
      <c r="X1505" s="40"/>
      <c r="Y1505" s="40"/>
      <c r="Z1505" s="40"/>
      <c r="AA1505" s="40"/>
      <c r="AB1505" s="40"/>
      <c r="AC1505" s="40"/>
      <c r="AD1505" s="40"/>
      <c r="AE1505" s="40"/>
      <c r="AR1505" s="226" t="s">
        <v>1391</v>
      </c>
      <c r="AT1505" s="226" t="s">
        <v>158</v>
      </c>
      <c r="AU1505" s="226" t="s">
        <v>83</v>
      </c>
      <c r="AY1505" s="19" t="s">
        <v>156</v>
      </c>
      <c r="BE1505" s="227">
        <f>IF(N1505="základní",J1505,0)</f>
        <v>0</v>
      </c>
      <c r="BF1505" s="227">
        <f>IF(N1505="snížená",J1505,0)</f>
        <v>0</v>
      </c>
      <c r="BG1505" s="227">
        <f>IF(N1505="zákl. přenesená",J1505,0)</f>
        <v>0</v>
      </c>
      <c r="BH1505" s="227">
        <f>IF(N1505="sníž. přenesená",J1505,0)</f>
        <v>0</v>
      </c>
      <c r="BI1505" s="227">
        <f>IF(N1505="nulová",J1505,0)</f>
        <v>0</v>
      </c>
      <c r="BJ1505" s="19" t="s">
        <v>81</v>
      </c>
      <c r="BK1505" s="227">
        <f>ROUND(I1505*H1505,2)</f>
        <v>0</v>
      </c>
      <c r="BL1505" s="19" t="s">
        <v>1391</v>
      </c>
      <c r="BM1505" s="226" t="s">
        <v>2214</v>
      </c>
    </row>
    <row r="1506" s="2" customFormat="1">
      <c r="A1506" s="40"/>
      <c r="B1506" s="41"/>
      <c r="C1506" s="42"/>
      <c r="D1506" s="228" t="s">
        <v>165</v>
      </c>
      <c r="E1506" s="42"/>
      <c r="F1506" s="229" t="s">
        <v>2213</v>
      </c>
      <c r="G1506" s="42"/>
      <c r="H1506" s="42"/>
      <c r="I1506" s="230"/>
      <c r="J1506" s="42"/>
      <c r="K1506" s="42"/>
      <c r="L1506" s="46"/>
      <c r="M1506" s="231"/>
      <c r="N1506" s="232"/>
      <c r="O1506" s="86"/>
      <c r="P1506" s="86"/>
      <c r="Q1506" s="86"/>
      <c r="R1506" s="86"/>
      <c r="S1506" s="86"/>
      <c r="T1506" s="87"/>
      <c r="U1506" s="40"/>
      <c r="V1506" s="40"/>
      <c r="W1506" s="40"/>
      <c r="X1506" s="40"/>
      <c r="Y1506" s="40"/>
      <c r="Z1506" s="40"/>
      <c r="AA1506" s="40"/>
      <c r="AB1506" s="40"/>
      <c r="AC1506" s="40"/>
      <c r="AD1506" s="40"/>
      <c r="AE1506" s="40"/>
      <c r="AT1506" s="19" t="s">
        <v>165</v>
      </c>
      <c r="AU1506" s="19" t="s">
        <v>83</v>
      </c>
    </row>
    <row r="1507" s="2" customFormat="1" ht="24.15" customHeight="1">
      <c r="A1507" s="40"/>
      <c r="B1507" s="41"/>
      <c r="C1507" s="215" t="s">
        <v>2215</v>
      </c>
      <c r="D1507" s="215" t="s">
        <v>158</v>
      </c>
      <c r="E1507" s="216" t="s">
        <v>2216</v>
      </c>
      <c r="F1507" s="217" t="s">
        <v>2217</v>
      </c>
      <c r="G1507" s="218" t="s">
        <v>257</v>
      </c>
      <c r="H1507" s="219">
        <v>1</v>
      </c>
      <c r="I1507" s="220"/>
      <c r="J1507" s="221">
        <f>ROUND(I1507*H1507,2)</f>
        <v>0</v>
      </c>
      <c r="K1507" s="217" t="s">
        <v>338</v>
      </c>
      <c r="L1507" s="46"/>
      <c r="M1507" s="222" t="s">
        <v>28</v>
      </c>
      <c r="N1507" s="223" t="s">
        <v>45</v>
      </c>
      <c r="O1507" s="86"/>
      <c r="P1507" s="224">
        <f>O1507*H1507</f>
        <v>0</v>
      </c>
      <c r="Q1507" s="224">
        <v>0</v>
      </c>
      <c r="R1507" s="224">
        <f>Q1507*H1507</f>
        <v>0</v>
      </c>
      <c r="S1507" s="224">
        <v>0</v>
      </c>
      <c r="T1507" s="225">
        <f>S1507*H1507</f>
        <v>0</v>
      </c>
      <c r="U1507" s="40"/>
      <c r="V1507" s="40"/>
      <c r="W1507" s="40"/>
      <c r="X1507" s="40"/>
      <c r="Y1507" s="40"/>
      <c r="Z1507" s="40"/>
      <c r="AA1507" s="40"/>
      <c r="AB1507" s="40"/>
      <c r="AC1507" s="40"/>
      <c r="AD1507" s="40"/>
      <c r="AE1507" s="40"/>
      <c r="AR1507" s="226" t="s">
        <v>1391</v>
      </c>
      <c r="AT1507" s="226" t="s">
        <v>158</v>
      </c>
      <c r="AU1507" s="226" t="s">
        <v>83</v>
      </c>
      <c r="AY1507" s="19" t="s">
        <v>156</v>
      </c>
      <c r="BE1507" s="227">
        <f>IF(N1507="základní",J1507,0)</f>
        <v>0</v>
      </c>
      <c r="BF1507" s="227">
        <f>IF(N1507="snížená",J1507,0)</f>
        <v>0</v>
      </c>
      <c r="BG1507" s="227">
        <f>IF(N1507="zákl. přenesená",J1507,0)</f>
        <v>0</v>
      </c>
      <c r="BH1507" s="227">
        <f>IF(N1507="sníž. přenesená",J1507,0)</f>
        <v>0</v>
      </c>
      <c r="BI1507" s="227">
        <f>IF(N1507="nulová",J1507,0)</f>
        <v>0</v>
      </c>
      <c r="BJ1507" s="19" t="s">
        <v>81</v>
      </c>
      <c r="BK1507" s="227">
        <f>ROUND(I1507*H1507,2)</f>
        <v>0</v>
      </c>
      <c r="BL1507" s="19" t="s">
        <v>1391</v>
      </c>
      <c r="BM1507" s="226" t="s">
        <v>2218</v>
      </c>
    </row>
    <row r="1508" s="2" customFormat="1">
      <c r="A1508" s="40"/>
      <c r="B1508" s="41"/>
      <c r="C1508" s="42"/>
      <c r="D1508" s="228" t="s">
        <v>165</v>
      </c>
      <c r="E1508" s="42"/>
      <c r="F1508" s="229" t="s">
        <v>2217</v>
      </c>
      <c r="G1508" s="42"/>
      <c r="H1508" s="42"/>
      <c r="I1508" s="230"/>
      <c r="J1508" s="42"/>
      <c r="K1508" s="42"/>
      <c r="L1508" s="46"/>
      <c r="M1508" s="231"/>
      <c r="N1508" s="232"/>
      <c r="O1508" s="86"/>
      <c r="P1508" s="86"/>
      <c r="Q1508" s="86"/>
      <c r="R1508" s="86"/>
      <c r="S1508" s="86"/>
      <c r="T1508" s="87"/>
      <c r="U1508" s="40"/>
      <c r="V1508" s="40"/>
      <c r="W1508" s="40"/>
      <c r="X1508" s="40"/>
      <c r="Y1508" s="40"/>
      <c r="Z1508" s="40"/>
      <c r="AA1508" s="40"/>
      <c r="AB1508" s="40"/>
      <c r="AC1508" s="40"/>
      <c r="AD1508" s="40"/>
      <c r="AE1508" s="40"/>
      <c r="AT1508" s="19" t="s">
        <v>165</v>
      </c>
      <c r="AU1508" s="19" t="s">
        <v>83</v>
      </c>
    </row>
    <row r="1509" s="2" customFormat="1" ht="24.15" customHeight="1">
      <c r="A1509" s="40"/>
      <c r="B1509" s="41"/>
      <c r="C1509" s="215" t="s">
        <v>2219</v>
      </c>
      <c r="D1509" s="215" t="s">
        <v>158</v>
      </c>
      <c r="E1509" s="216" t="s">
        <v>2220</v>
      </c>
      <c r="F1509" s="217" t="s">
        <v>2221</v>
      </c>
      <c r="G1509" s="218" t="s">
        <v>257</v>
      </c>
      <c r="H1509" s="219">
        <v>1</v>
      </c>
      <c r="I1509" s="220"/>
      <c r="J1509" s="221">
        <f>ROUND(I1509*H1509,2)</f>
        <v>0</v>
      </c>
      <c r="K1509" s="217" t="s">
        <v>338</v>
      </c>
      <c r="L1509" s="46"/>
      <c r="M1509" s="222" t="s">
        <v>28</v>
      </c>
      <c r="N1509" s="223" t="s">
        <v>45</v>
      </c>
      <c r="O1509" s="86"/>
      <c r="P1509" s="224">
        <f>O1509*H1509</f>
        <v>0</v>
      </c>
      <c r="Q1509" s="224">
        <v>0</v>
      </c>
      <c r="R1509" s="224">
        <f>Q1509*H1509</f>
        <v>0</v>
      </c>
      <c r="S1509" s="224">
        <v>0</v>
      </c>
      <c r="T1509" s="225">
        <f>S1509*H1509</f>
        <v>0</v>
      </c>
      <c r="U1509" s="40"/>
      <c r="V1509" s="40"/>
      <c r="W1509" s="40"/>
      <c r="X1509" s="40"/>
      <c r="Y1509" s="40"/>
      <c r="Z1509" s="40"/>
      <c r="AA1509" s="40"/>
      <c r="AB1509" s="40"/>
      <c r="AC1509" s="40"/>
      <c r="AD1509" s="40"/>
      <c r="AE1509" s="40"/>
      <c r="AR1509" s="226" t="s">
        <v>1391</v>
      </c>
      <c r="AT1509" s="226" t="s">
        <v>158</v>
      </c>
      <c r="AU1509" s="226" t="s">
        <v>83</v>
      </c>
      <c r="AY1509" s="19" t="s">
        <v>156</v>
      </c>
      <c r="BE1509" s="227">
        <f>IF(N1509="základní",J1509,0)</f>
        <v>0</v>
      </c>
      <c r="BF1509" s="227">
        <f>IF(N1509="snížená",J1509,0)</f>
        <v>0</v>
      </c>
      <c r="BG1509" s="227">
        <f>IF(N1509="zákl. přenesená",J1509,0)</f>
        <v>0</v>
      </c>
      <c r="BH1509" s="227">
        <f>IF(N1509="sníž. přenesená",J1509,0)</f>
        <v>0</v>
      </c>
      <c r="BI1509" s="227">
        <f>IF(N1509="nulová",J1509,0)</f>
        <v>0</v>
      </c>
      <c r="BJ1509" s="19" t="s">
        <v>81</v>
      </c>
      <c r="BK1509" s="227">
        <f>ROUND(I1509*H1509,2)</f>
        <v>0</v>
      </c>
      <c r="BL1509" s="19" t="s">
        <v>1391</v>
      </c>
      <c r="BM1509" s="226" t="s">
        <v>2222</v>
      </c>
    </row>
    <row r="1510" s="2" customFormat="1">
      <c r="A1510" s="40"/>
      <c r="B1510" s="41"/>
      <c r="C1510" s="42"/>
      <c r="D1510" s="228" t="s">
        <v>165</v>
      </c>
      <c r="E1510" s="42"/>
      <c r="F1510" s="229" t="s">
        <v>2221</v>
      </c>
      <c r="G1510" s="42"/>
      <c r="H1510" s="42"/>
      <c r="I1510" s="230"/>
      <c r="J1510" s="42"/>
      <c r="K1510" s="42"/>
      <c r="L1510" s="46"/>
      <c r="M1510" s="231"/>
      <c r="N1510" s="232"/>
      <c r="O1510" s="86"/>
      <c r="P1510" s="86"/>
      <c r="Q1510" s="86"/>
      <c r="R1510" s="86"/>
      <c r="S1510" s="86"/>
      <c r="T1510" s="87"/>
      <c r="U1510" s="40"/>
      <c r="V1510" s="40"/>
      <c r="W1510" s="40"/>
      <c r="X1510" s="40"/>
      <c r="Y1510" s="40"/>
      <c r="Z1510" s="40"/>
      <c r="AA1510" s="40"/>
      <c r="AB1510" s="40"/>
      <c r="AC1510" s="40"/>
      <c r="AD1510" s="40"/>
      <c r="AE1510" s="40"/>
      <c r="AT1510" s="19" t="s">
        <v>165</v>
      </c>
      <c r="AU1510" s="19" t="s">
        <v>83</v>
      </c>
    </row>
    <row r="1511" s="12" customFormat="1" ht="22.8" customHeight="1">
      <c r="A1511" s="12"/>
      <c r="B1511" s="199"/>
      <c r="C1511" s="200"/>
      <c r="D1511" s="201" t="s">
        <v>73</v>
      </c>
      <c r="E1511" s="213" t="s">
        <v>2223</v>
      </c>
      <c r="F1511" s="213" t="s">
        <v>2224</v>
      </c>
      <c r="G1511" s="200"/>
      <c r="H1511" s="200"/>
      <c r="I1511" s="203"/>
      <c r="J1511" s="214">
        <f>BK1511</f>
        <v>0</v>
      </c>
      <c r="K1511" s="200"/>
      <c r="L1511" s="205"/>
      <c r="M1511" s="206"/>
      <c r="N1511" s="207"/>
      <c r="O1511" s="207"/>
      <c r="P1511" s="208">
        <f>SUM(P1512:P1655)</f>
        <v>0</v>
      </c>
      <c r="Q1511" s="207"/>
      <c r="R1511" s="208">
        <f>SUM(R1512:R1655)</f>
        <v>0</v>
      </c>
      <c r="S1511" s="207"/>
      <c r="T1511" s="209">
        <f>SUM(T1512:T1655)</f>
        <v>0</v>
      </c>
      <c r="U1511" s="12"/>
      <c r="V1511" s="12"/>
      <c r="W1511" s="12"/>
      <c r="X1511" s="12"/>
      <c r="Y1511" s="12"/>
      <c r="Z1511" s="12"/>
      <c r="AA1511" s="12"/>
      <c r="AB1511" s="12"/>
      <c r="AC1511" s="12"/>
      <c r="AD1511" s="12"/>
      <c r="AE1511" s="12"/>
      <c r="AR1511" s="210" t="s">
        <v>83</v>
      </c>
      <c r="AT1511" s="211" t="s">
        <v>73</v>
      </c>
      <c r="AU1511" s="211" t="s">
        <v>81</v>
      </c>
      <c r="AY1511" s="210" t="s">
        <v>156</v>
      </c>
      <c r="BK1511" s="212">
        <f>SUM(BK1512:BK1655)</f>
        <v>0</v>
      </c>
    </row>
    <row r="1512" s="2" customFormat="1" ht="37.8" customHeight="1">
      <c r="A1512" s="40"/>
      <c r="B1512" s="41"/>
      <c r="C1512" s="215" t="s">
        <v>2225</v>
      </c>
      <c r="D1512" s="215" t="s">
        <v>158</v>
      </c>
      <c r="E1512" s="216" t="s">
        <v>2226</v>
      </c>
      <c r="F1512" s="217" t="s">
        <v>2227</v>
      </c>
      <c r="G1512" s="218" t="s">
        <v>257</v>
      </c>
      <c r="H1512" s="219">
        <v>15</v>
      </c>
      <c r="I1512" s="220"/>
      <c r="J1512" s="221">
        <f>ROUND(I1512*H1512,2)</f>
        <v>0</v>
      </c>
      <c r="K1512" s="217" t="s">
        <v>338</v>
      </c>
      <c r="L1512" s="46"/>
      <c r="M1512" s="222" t="s">
        <v>28</v>
      </c>
      <c r="N1512" s="223" t="s">
        <v>45</v>
      </c>
      <c r="O1512" s="86"/>
      <c r="P1512" s="224">
        <f>O1512*H1512</f>
        <v>0</v>
      </c>
      <c r="Q1512" s="224">
        <v>0</v>
      </c>
      <c r="R1512" s="224">
        <f>Q1512*H1512</f>
        <v>0</v>
      </c>
      <c r="S1512" s="224">
        <v>0</v>
      </c>
      <c r="T1512" s="225">
        <f>S1512*H1512</f>
        <v>0</v>
      </c>
      <c r="U1512" s="40"/>
      <c r="V1512" s="40"/>
      <c r="W1512" s="40"/>
      <c r="X1512" s="40"/>
      <c r="Y1512" s="40"/>
      <c r="Z1512" s="40"/>
      <c r="AA1512" s="40"/>
      <c r="AB1512" s="40"/>
      <c r="AC1512" s="40"/>
      <c r="AD1512" s="40"/>
      <c r="AE1512" s="40"/>
      <c r="AR1512" s="226" t="s">
        <v>1391</v>
      </c>
      <c r="AT1512" s="226" t="s">
        <v>158</v>
      </c>
      <c r="AU1512" s="226" t="s">
        <v>83</v>
      </c>
      <c r="AY1512" s="19" t="s">
        <v>156</v>
      </c>
      <c r="BE1512" s="227">
        <f>IF(N1512="základní",J1512,0)</f>
        <v>0</v>
      </c>
      <c r="BF1512" s="227">
        <f>IF(N1512="snížená",J1512,0)</f>
        <v>0</v>
      </c>
      <c r="BG1512" s="227">
        <f>IF(N1512="zákl. přenesená",J1512,0)</f>
        <v>0</v>
      </c>
      <c r="BH1512" s="227">
        <f>IF(N1512="sníž. přenesená",J1512,0)</f>
        <v>0</v>
      </c>
      <c r="BI1512" s="227">
        <f>IF(N1512="nulová",J1512,0)</f>
        <v>0</v>
      </c>
      <c r="BJ1512" s="19" t="s">
        <v>81</v>
      </c>
      <c r="BK1512" s="227">
        <f>ROUND(I1512*H1512,2)</f>
        <v>0</v>
      </c>
      <c r="BL1512" s="19" t="s">
        <v>1391</v>
      </c>
      <c r="BM1512" s="226" t="s">
        <v>2228</v>
      </c>
    </row>
    <row r="1513" s="2" customFormat="1">
      <c r="A1513" s="40"/>
      <c r="B1513" s="41"/>
      <c r="C1513" s="42"/>
      <c r="D1513" s="228" t="s">
        <v>165</v>
      </c>
      <c r="E1513" s="42"/>
      <c r="F1513" s="229" t="s">
        <v>2227</v>
      </c>
      <c r="G1513" s="42"/>
      <c r="H1513" s="42"/>
      <c r="I1513" s="230"/>
      <c r="J1513" s="42"/>
      <c r="K1513" s="42"/>
      <c r="L1513" s="46"/>
      <c r="M1513" s="231"/>
      <c r="N1513" s="232"/>
      <c r="O1513" s="86"/>
      <c r="P1513" s="86"/>
      <c r="Q1513" s="86"/>
      <c r="R1513" s="86"/>
      <c r="S1513" s="86"/>
      <c r="T1513" s="87"/>
      <c r="U1513" s="40"/>
      <c r="V1513" s="40"/>
      <c r="W1513" s="40"/>
      <c r="X1513" s="40"/>
      <c r="Y1513" s="40"/>
      <c r="Z1513" s="40"/>
      <c r="AA1513" s="40"/>
      <c r="AB1513" s="40"/>
      <c r="AC1513" s="40"/>
      <c r="AD1513" s="40"/>
      <c r="AE1513" s="40"/>
      <c r="AT1513" s="19" t="s">
        <v>165</v>
      </c>
      <c r="AU1513" s="19" t="s">
        <v>83</v>
      </c>
    </row>
    <row r="1514" s="2" customFormat="1" ht="37.8" customHeight="1">
      <c r="A1514" s="40"/>
      <c r="B1514" s="41"/>
      <c r="C1514" s="215" t="s">
        <v>2229</v>
      </c>
      <c r="D1514" s="215" t="s">
        <v>158</v>
      </c>
      <c r="E1514" s="216" t="s">
        <v>2230</v>
      </c>
      <c r="F1514" s="217" t="s">
        <v>2231</v>
      </c>
      <c r="G1514" s="218" t="s">
        <v>257</v>
      </c>
      <c r="H1514" s="219">
        <v>19</v>
      </c>
      <c r="I1514" s="220"/>
      <c r="J1514" s="221">
        <f>ROUND(I1514*H1514,2)</f>
        <v>0</v>
      </c>
      <c r="K1514" s="217" t="s">
        <v>338</v>
      </c>
      <c r="L1514" s="46"/>
      <c r="M1514" s="222" t="s">
        <v>28</v>
      </c>
      <c r="N1514" s="223" t="s">
        <v>45</v>
      </c>
      <c r="O1514" s="86"/>
      <c r="P1514" s="224">
        <f>O1514*H1514</f>
        <v>0</v>
      </c>
      <c r="Q1514" s="224">
        <v>0</v>
      </c>
      <c r="R1514" s="224">
        <f>Q1514*H1514</f>
        <v>0</v>
      </c>
      <c r="S1514" s="224">
        <v>0</v>
      </c>
      <c r="T1514" s="225">
        <f>S1514*H1514</f>
        <v>0</v>
      </c>
      <c r="U1514" s="40"/>
      <c r="V1514" s="40"/>
      <c r="W1514" s="40"/>
      <c r="X1514" s="40"/>
      <c r="Y1514" s="40"/>
      <c r="Z1514" s="40"/>
      <c r="AA1514" s="40"/>
      <c r="AB1514" s="40"/>
      <c r="AC1514" s="40"/>
      <c r="AD1514" s="40"/>
      <c r="AE1514" s="40"/>
      <c r="AR1514" s="226" t="s">
        <v>1391</v>
      </c>
      <c r="AT1514" s="226" t="s">
        <v>158</v>
      </c>
      <c r="AU1514" s="226" t="s">
        <v>83</v>
      </c>
      <c r="AY1514" s="19" t="s">
        <v>156</v>
      </c>
      <c r="BE1514" s="227">
        <f>IF(N1514="základní",J1514,0)</f>
        <v>0</v>
      </c>
      <c r="BF1514" s="227">
        <f>IF(N1514="snížená",J1514,0)</f>
        <v>0</v>
      </c>
      <c r="BG1514" s="227">
        <f>IF(N1514="zákl. přenesená",J1514,0)</f>
        <v>0</v>
      </c>
      <c r="BH1514" s="227">
        <f>IF(N1514="sníž. přenesená",J1514,0)</f>
        <v>0</v>
      </c>
      <c r="BI1514" s="227">
        <f>IF(N1514="nulová",J1514,0)</f>
        <v>0</v>
      </c>
      <c r="BJ1514" s="19" t="s">
        <v>81</v>
      </c>
      <c r="BK1514" s="227">
        <f>ROUND(I1514*H1514,2)</f>
        <v>0</v>
      </c>
      <c r="BL1514" s="19" t="s">
        <v>1391</v>
      </c>
      <c r="BM1514" s="226" t="s">
        <v>2232</v>
      </c>
    </row>
    <row r="1515" s="2" customFormat="1">
      <c r="A1515" s="40"/>
      <c r="B1515" s="41"/>
      <c r="C1515" s="42"/>
      <c r="D1515" s="228" t="s">
        <v>165</v>
      </c>
      <c r="E1515" s="42"/>
      <c r="F1515" s="229" t="s">
        <v>2231</v>
      </c>
      <c r="G1515" s="42"/>
      <c r="H1515" s="42"/>
      <c r="I1515" s="230"/>
      <c r="J1515" s="42"/>
      <c r="K1515" s="42"/>
      <c r="L1515" s="46"/>
      <c r="M1515" s="231"/>
      <c r="N1515" s="232"/>
      <c r="O1515" s="86"/>
      <c r="P1515" s="86"/>
      <c r="Q1515" s="86"/>
      <c r="R1515" s="86"/>
      <c r="S1515" s="86"/>
      <c r="T1515" s="87"/>
      <c r="U1515" s="40"/>
      <c r="V1515" s="40"/>
      <c r="W1515" s="40"/>
      <c r="X1515" s="40"/>
      <c r="Y1515" s="40"/>
      <c r="Z1515" s="40"/>
      <c r="AA1515" s="40"/>
      <c r="AB1515" s="40"/>
      <c r="AC1515" s="40"/>
      <c r="AD1515" s="40"/>
      <c r="AE1515" s="40"/>
      <c r="AT1515" s="19" t="s">
        <v>165</v>
      </c>
      <c r="AU1515" s="19" t="s">
        <v>83</v>
      </c>
    </row>
    <row r="1516" s="2" customFormat="1" ht="37.8" customHeight="1">
      <c r="A1516" s="40"/>
      <c r="B1516" s="41"/>
      <c r="C1516" s="215" t="s">
        <v>2233</v>
      </c>
      <c r="D1516" s="215" t="s">
        <v>158</v>
      </c>
      <c r="E1516" s="216" t="s">
        <v>2234</v>
      </c>
      <c r="F1516" s="217" t="s">
        <v>2235</v>
      </c>
      <c r="G1516" s="218" t="s">
        <v>257</v>
      </c>
      <c r="H1516" s="219">
        <v>1</v>
      </c>
      <c r="I1516" s="220"/>
      <c r="J1516" s="221">
        <f>ROUND(I1516*H1516,2)</f>
        <v>0</v>
      </c>
      <c r="K1516" s="217" t="s">
        <v>338</v>
      </c>
      <c r="L1516" s="46"/>
      <c r="M1516" s="222" t="s">
        <v>28</v>
      </c>
      <c r="N1516" s="223" t="s">
        <v>45</v>
      </c>
      <c r="O1516" s="86"/>
      <c r="P1516" s="224">
        <f>O1516*H1516</f>
        <v>0</v>
      </c>
      <c r="Q1516" s="224">
        <v>0</v>
      </c>
      <c r="R1516" s="224">
        <f>Q1516*H1516</f>
        <v>0</v>
      </c>
      <c r="S1516" s="224">
        <v>0</v>
      </c>
      <c r="T1516" s="225">
        <f>S1516*H1516</f>
        <v>0</v>
      </c>
      <c r="U1516" s="40"/>
      <c r="V1516" s="40"/>
      <c r="W1516" s="40"/>
      <c r="X1516" s="40"/>
      <c r="Y1516" s="40"/>
      <c r="Z1516" s="40"/>
      <c r="AA1516" s="40"/>
      <c r="AB1516" s="40"/>
      <c r="AC1516" s="40"/>
      <c r="AD1516" s="40"/>
      <c r="AE1516" s="40"/>
      <c r="AR1516" s="226" t="s">
        <v>1391</v>
      </c>
      <c r="AT1516" s="226" t="s">
        <v>158</v>
      </c>
      <c r="AU1516" s="226" t="s">
        <v>83</v>
      </c>
      <c r="AY1516" s="19" t="s">
        <v>156</v>
      </c>
      <c r="BE1516" s="227">
        <f>IF(N1516="základní",J1516,0)</f>
        <v>0</v>
      </c>
      <c r="BF1516" s="227">
        <f>IF(N1516="snížená",J1516,0)</f>
        <v>0</v>
      </c>
      <c r="BG1516" s="227">
        <f>IF(N1516="zákl. přenesená",J1516,0)</f>
        <v>0</v>
      </c>
      <c r="BH1516" s="227">
        <f>IF(N1516="sníž. přenesená",J1516,0)</f>
        <v>0</v>
      </c>
      <c r="BI1516" s="227">
        <f>IF(N1516="nulová",J1516,0)</f>
        <v>0</v>
      </c>
      <c r="BJ1516" s="19" t="s">
        <v>81</v>
      </c>
      <c r="BK1516" s="227">
        <f>ROUND(I1516*H1516,2)</f>
        <v>0</v>
      </c>
      <c r="BL1516" s="19" t="s">
        <v>1391</v>
      </c>
      <c r="BM1516" s="226" t="s">
        <v>2236</v>
      </c>
    </row>
    <row r="1517" s="2" customFormat="1">
      <c r="A1517" s="40"/>
      <c r="B1517" s="41"/>
      <c r="C1517" s="42"/>
      <c r="D1517" s="228" t="s">
        <v>165</v>
      </c>
      <c r="E1517" s="42"/>
      <c r="F1517" s="229" t="s">
        <v>2235</v>
      </c>
      <c r="G1517" s="42"/>
      <c r="H1517" s="42"/>
      <c r="I1517" s="230"/>
      <c r="J1517" s="42"/>
      <c r="K1517" s="42"/>
      <c r="L1517" s="46"/>
      <c r="M1517" s="231"/>
      <c r="N1517" s="232"/>
      <c r="O1517" s="86"/>
      <c r="P1517" s="86"/>
      <c r="Q1517" s="86"/>
      <c r="R1517" s="86"/>
      <c r="S1517" s="86"/>
      <c r="T1517" s="87"/>
      <c r="U1517" s="40"/>
      <c r="V1517" s="40"/>
      <c r="W1517" s="40"/>
      <c r="X1517" s="40"/>
      <c r="Y1517" s="40"/>
      <c r="Z1517" s="40"/>
      <c r="AA1517" s="40"/>
      <c r="AB1517" s="40"/>
      <c r="AC1517" s="40"/>
      <c r="AD1517" s="40"/>
      <c r="AE1517" s="40"/>
      <c r="AT1517" s="19" t="s">
        <v>165</v>
      </c>
      <c r="AU1517" s="19" t="s">
        <v>83</v>
      </c>
    </row>
    <row r="1518" s="2" customFormat="1" ht="37.8" customHeight="1">
      <c r="A1518" s="40"/>
      <c r="B1518" s="41"/>
      <c r="C1518" s="215" t="s">
        <v>2237</v>
      </c>
      <c r="D1518" s="215" t="s">
        <v>158</v>
      </c>
      <c r="E1518" s="216" t="s">
        <v>2238</v>
      </c>
      <c r="F1518" s="217" t="s">
        <v>2239</v>
      </c>
      <c r="G1518" s="218" t="s">
        <v>257</v>
      </c>
      <c r="H1518" s="219">
        <v>20</v>
      </c>
      <c r="I1518" s="220"/>
      <c r="J1518" s="221">
        <f>ROUND(I1518*H1518,2)</f>
        <v>0</v>
      </c>
      <c r="K1518" s="217" t="s">
        <v>338</v>
      </c>
      <c r="L1518" s="46"/>
      <c r="M1518" s="222" t="s">
        <v>28</v>
      </c>
      <c r="N1518" s="223" t="s">
        <v>45</v>
      </c>
      <c r="O1518" s="86"/>
      <c r="P1518" s="224">
        <f>O1518*H1518</f>
        <v>0</v>
      </c>
      <c r="Q1518" s="224">
        <v>0</v>
      </c>
      <c r="R1518" s="224">
        <f>Q1518*H1518</f>
        <v>0</v>
      </c>
      <c r="S1518" s="224">
        <v>0</v>
      </c>
      <c r="T1518" s="225">
        <f>S1518*H1518</f>
        <v>0</v>
      </c>
      <c r="U1518" s="40"/>
      <c r="V1518" s="40"/>
      <c r="W1518" s="40"/>
      <c r="X1518" s="40"/>
      <c r="Y1518" s="40"/>
      <c r="Z1518" s="40"/>
      <c r="AA1518" s="40"/>
      <c r="AB1518" s="40"/>
      <c r="AC1518" s="40"/>
      <c r="AD1518" s="40"/>
      <c r="AE1518" s="40"/>
      <c r="AR1518" s="226" t="s">
        <v>1391</v>
      </c>
      <c r="AT1518" s="226" t="s">
        <v>158</v>
      </c>
      <c r="AU1518" s="226" t="s">
        <v>83</v>
      </c>
      <c r="AY1518" s="19" t="s">
        <v>156</v>
      </c>
      <c r="BE1518" s="227">
        <f>IF(N1518="základní",J1518,0)</f>
        <v>0</v>
      </c>
      <c r="BF1518" s="227">
        <f>IF(N1518="snížená",J1518,0)</f>
        <v>0</v>
      </c>
      <c r="BG1518" s="227">
        <f>IF(N1518="zákl. přenesená",J1518,0)</f>
        <v>0</v>
      </c>
      <c r="BH1518" s="227">
        <f>IF(N1518="sníž. přenesená",J1518,0)</f>
        <v>0</v>
      </c>
      <c r="BI1518" s="227">
        <f>IF(N1518="nulová",J1518,0)</f>
        <v>0</v>
      </c>
      <c r="BJ1518" s="19" t="s">
        <v>81</v>
      </c>
      <c r="BK1518" s="227">
        <f>ROUND(I1518*H1518,2)</f>
        <v>0</v>
      </c>
      <c r="BL1518" s="19" t="s">
        <v>1391</v>
      </c>
      <c r="BM1518" s="226" t="s">
        <v>2240</v>
      </c>
    </row>
    <row r="1519" s="2" customFormat="1">
      <c r="A1519" s="40"/>
      <c r="B1519" s="41"/>
      <c r="C1519" s="42"/>
      <c r="D1519" s="228" t="s">
        <v>165</v>
      </c>
      <c r="E1519" s="42"/>
      <c r="F1519" s="229" t="s">
        <v>2239</v>
      </c>
      <c r="G1519" s="42"/>
      <c r="H1519" s="42"/>
      <c r="I1519" s="230"/>
      <c r="J1519" s="42"/>
      <c r="K1519" s="42"/>
      <c r="L1519" s="46"/>
      <c r="M1519" s="231"/>
      <c r="N1519" s="232"/>
      <c r="O1519" s="86"/>
      <c r="P1519" s="86"/>
      <c r="Q1519" s="86"/>
      <c r="R1519" s="86"/>
      <c r="S1519" s="86"/>
      <c r="T1519" s="87"/>
      <c r="U1519" s="40"/>
      <c r="V1519" s="40"/>
      <c r="W1519" s="40"/>
      <c r="X1519" s="40"/>
      <c r="Y1519" s="40"/>
      <c r="Z1519" s="40"/>
      <c r="AA1519" s="40"/>
      <c r="AB1519" s="40"/>
      <c r="AC1519" s="40"/>
      <c r="AD1519" s="40"/>
      <c r="AE1519" s="40"/>
      <c r="AT1519" s="19" t="s">
        <v>165</v>
      </c>
      <c r="AU1519" s="19" t="s">
        <v>83</v>
      </c>
    </row>
    <row r="1520" s="2" customFormat="1" ht="37.8" customHeight="1">
      <c r="A1520" s="40"/>
      <c r="B1520" s="41"/>
      <c r="C1520" s="215" t="s">
        <v>2241</v>
      </c>
      <c r="D1520" s="215" t="s">
        <v>158</v>
      </c>
      <c r="E1520" s="216" t="s">
        <v>2242</v>
      </c>
      <c r="F1520" s="217" t="s">
        <v>2243</v>
      </c>
      <c r="G1520" s="218" t="s">
        <v>257</v>
      </c>
      <c r="H1520" s="219">
        <v>2</v>
      </c>
      <c r="I1520" s="220"/>
      <c r="J1520" s="221">
        <f>ROUND(I1520*H1520,2)</f>
        <v>0</v>
      </c>
      <c r="K1520" s="217" t="s">
        <v>338</v>
      </c>
      <c r="L1520" s="46"/>
      <c r="M1520" s="222" t="s">
        <v>28</v>
      </c>
      <c r="N1520" s="223" t="s">
        <v>45</v>
      </c>
      <c r="O1520" s="86"/>
      <c r="P1520" s="224">
        <f>O1520*H1520</f>
        <v>0</v>
      </c>
      <c r="Q1520" s="224">
        <v>0</v>
      </c>
      <c r="R1520" s="224">
        <f>Q1520*H1520</f>
        <v>0</v>
      </c>
      <c r="S1520" s="224">
        <v>0</v>
      </c>
      <c r="T1520" s="225">
        <f>S1520*H1520</f>
        <v>0</v>
      </c>
      <c r="U1520" s="40"/>
      <c r="V1520" s="40"/>
      <c r="W1520" s="40"/>
      <c r="X1520" s="40"/>
      <c r="Y1520" s="40"/>
      <c r="Z1520" s="40"/>
      <c r="AA1520" s="40"/>
      <c r="AB1520" s="40"/>
      <c r="AC1520" s="40"/>
      <c r="AD1520" s="40"/>
      <c r="AE1520" s="40"/>
      <c r="AR1520" s="226" t="s">
        <v>1391</v>
      </c>
      <c r="AT1520" s="226" t="s">
        <v>158</v>
      </c>
      <c r="AU1520" s="226" t="s">
        <v>83</v>
      </c>
      <c r="AY1520" s="19" t="s">
        <v>156</v>
      </c>
      <c r="BE1520" s="227">
        <f>IF(N1520="základní",J1520,0)</f>
        <v>0</v>
      </c>
      <c r="BF1520" s="227">
        <f>IF(N1520="snížená",J1520,0)</f>
        <v>0</v>
      </c>
      <c r="BG1520" s="227">
        <f>IF(N1520="zákl. přenesená",J1520,0)</f>
        <v>0</v>
      </c>
      <c r="BH1520" s="227">
        <f>IF(N1520="sníž. přenesená",J1520,0)</f>
        <v>0</v>
      </c>
      <c r="BI1520" s="227">
        <f>IF(N1520="nulová",J1520,0)</f>
        <v>0</v>
      </c>
      <c r="BJ1520" s="19" t="s">
        <v>81</v>
      </c>
      <c r="BK1520" s="227">
        <f>ROUND(I1520*H1520,2)</f>
        <v>0</v>
      </c>
      <c r="BL1520" s="19" t="s">
        <v>1391</v>
      </c>
      <c r="BM1520" s="226" t="s">
        <v>2244</v>
      </c>
    </row>
    <row r="1521" s="2" customFormat="1">
      <c r="A1521" s="40"/>
      <c r="B1521" s="41"/>
      <c r="C1521" s="42"/>
      <c r="D1521" s="228" t="s">
        <v>165</v>
      </c>
      <c r="E1521" s="42"/>
      <c r="F1521" s="229" t="s">
        <v>2243</v>
      </c>
      <c r="G1521" s="42"/>
      <c r="H1521" s="42"/>
      <c r="I1521" s="230"/>
      <c r="J1521" s="42"/>
      <c r="K1521" s="42"/>
      <c r="L1521" s="46"/>
      <c r="M1521" s="231"/>
      <c r="N1521" s="232"/>
      <c r="O1521" s="86"/>
      <c r="P1521" s="86"/>
      <c r="Q1521" s="86"/>
      <c r="R1521" s="86"/>
      <c r="S1521" s="86"/>
      <c r="T1521" s="87"/>
      <c r="U1521" s="40"/>
      <c r="V1521" s="40"/>
      <c r="W1521" s="40"/>
      <c r="X1521" s="40"/>
      <c r="Y1521" s="40"/>
      <c r="Z1521" s="40"/>
      <c r="AA1521" s="40"/>
      <c r="AB1521" s="40"/>
      <c r="AC1521" s="40"/>
      <c r="AD1521" s="40"/>
      <c r="AE1521" s="40"/>
      <c r="AT1521" s="19" t="s">
        <v>165</v>
      </c>
      <c r="AU1521" s="19" t="s">
        <v>83</v>
      </c>
    </row>
    <row r="1522" s="2" customFormat="1" ht="37.8" customHeight="1">
      <c r="A1522" s="40"/>
      <c r="B1522" s="41"/>
      <c r="C1522" s="215" t="s">
        <v>2245</v>
      </c>
      <c r="D1522" s="215" t="s">
        <v>158</v>
      </c>
      <c r="E1522" s="216" t="s">
        <v>2246</v>
      </c>
      <c r="F1522" s="217" t="s">
        <v>2247</v>
      </c>
      <c r="G1522" s="218" t="s">
        <v>257</v>
      </c>
      <c r="H1522" s="219">
        <v>3</v>
      </c>
      <c r="I1522" s="220"/>
      <c r="J1522" s="221">
        <f>ROUND(I1522*H1522,2)</f>
        <v>0</v>
      </c>
      <c r="K1522" s="217" t="s">
        <v>338</v>
      </c>
      <c r="L1522" s="46"/>
      <c r="M1522" s="222" t="s">
        <v>28</v>
      </c>
      <c r="N1522" s="223" t="s">
        <v>45</v>
      </c>
      <c r="O1522" s="86"/>
      <c r="P1522" s="224">
        <f>O1522*H1522</f>
        <v>0</v>
      </c>
      <c r="Q1522" s="224">
        <v>0</v>
      </c>
      <c r="R1522" s="224">
        <f>Q1522*H1522</f>
        <v>0</v>
      </c>
      <c r="S1522" s="224">
        <v>0</v>
      </c>
      <c r="T1522" s="225">
        <f>S1522*H1522</f>
        <v>0</v>
      </c>
      <c r="U1522" s="40"/>
      <c r="V1522" s="40"/>
      <c r="W1522" s="40"/>
      <c r="X1522" s="40"/>
      <c r="Y1522" s="40"/>
      <c r="Z1522" s="40"/>
      <c r="AA1522" s="40"/>
      <c r="AB1522" s="40"/>
      <c r="AC1522" s="40"/>
      <c r="AD1522" s="40"/>
      <c r="AE1522" s="40"/>
      <c r="AR1522" s="226" t="s">
        <v>1391</v>
      </c>
      <c r="AT1522" s="226" t="s">
        <v>158</v>
      </c>
      <c r="AU1522" s="226" t="s">
        <v>83</v>
      </c>
      <c r="AY1522" s="19" t="s">
        <v>156</v>
      </c>
      <c r="BE1522" s="227">
        <f>IF(N1522="základní",J1522,0)</f>
        <v>0</v>
      </c>
      <c r="BF1522" s="227">
        <f>IF(N1522="snížená",J1522,0)</f>
        <v>0</v>
      </c>
      <c r="BG1522" s="227">
        <f>IF(N1522="zákl. přenesená",J1522,0)</f>
        <v>0</v>
      </c>
      <c r="BH1522" s="227">
        <f>IF(N1522="sníž. přenesená",J1522,0)</f>
        <v>0</v>
      </c>
      <c r="BI1522" s="227">
        <f>IF(N1522="nulová",J1522,0)</f>
        <v>0</v>
      </c>
      <c r="BJ1522" s="19" t="s">
        <v>81</v>
      </c>
      <c r="BK1522" s="227">
        <f>ROUND(I1522*H1522,2)</f>
        <v>0</v>
      </c>
      <c r="BL1522" s="19" t="s">
        <v>1391</v>
      </c>
      <c r="BM1522" s="226" t="s">
        <v>2248</v>
      </c>
    </row>
    <row r="1523" s="2" customFormat="1">
      <c r="A1523" s="40"/>
      <c r="B1523" s="41"/>
      <c r="C1523" s="42"/>
      <c r="D1523" s="228" t="s">
        <v>165</v>
      </c>
      <c r="E1523" s="42"/>
      <c r="F1523" s="229" t="s">
        <v>2247</v>
      </c>
      <c r="G1523" s="42"/>
      <c r="H1523" s="42"/>
      <c r="I1523" s="230"/>
      <c r="J1523" s="42"/>
      <c r="K1523" s="42"/>
      <c r="L1523" s="46"/>
      <c r="M1523" s="231"/>
      <c r="N1523" s="232"/>
      <c r="O1523" s="86"/>
      <c r="P1523" s="86"/>
      <c r="Q1523" s="86"/>
      <c r="R1523" s="86"/>
      <c r="S1523" s="86"/>
      <c r="T1523" s="87"/>
      <c r="U1523" s="40"/>
      <c r="V1523" s="40"/>
      <c r="W1523" s="40"/>
      <c r="X1523" s="40"/>
      <c r="Y1523" s="40"/>
      <c r="Z1523" s="40"/>
      <c r="AA1523" s="40"/>
      <c r="AB1523" s="40"/>
      <c r="AC1523" s="40"/>
      <c r="AD1523" s="40"/>
      <c r="AE1523" s="40"/>
      <c r="AT1523" s="19" t="s">
        <v>165</v>
      </c>
      <c r="AU1523" s="19" t="s">
        <v>83</v>
      </c>
    </row>
    <row r="1524" s="2" customFormat="1" ht="37.8" customHeight="1">
      <c r="A1524" s="40"/>
      <c r="B1524" s="41"/>
      <c r="C1524" s="215" t="s">
        <v>2249</v>
      </c>
      <c r="D1524" s="215" t="s">
        <v>158</v>
      </c>
      <c r="E1524" s="216" t="s">
        <v>2250</v>
      </c>
      <c r="F1524" s="217" t="s">
        <v>2251</v>
      </c>
      <c r="G1524" s="218" t="s">
        <v>257</v>
      </c>
      <c r="H1524" s="219">
        <v>4</v>
      </c>
      <c r="I1524" s="220"/>
      <c r="J1524" s="221">
        <f>ROUND(I1524*H1524,2)</f>
        <v>0</v>
      </c>
      <c r="K1524" s="217" t="s">
        <v>338</v>
      </c>
      <c r="L1524" s="46"/>
      <c r="M1524" s="222" t="s">
        <v>28</v>
      </c>
      <c r="N1524" s="223" t="s">
        <v>45</v>
      </c>
      <c r="O1524" s="86"/>
      <c r="P1524" s="224">
        <f>O1524*H1524</f>
        <v>0</v>
      </c>
      <c r="Q1524" s="224">
        <v>0</v>
      </c>
      <c r="R1524" s="224">
        <f>Q1524*H1524</f>
        <v>0</v>
      </c>
      <c r="S1524" s="224">
        <v>0</v>
      </c>
      <c r="T1524" s="225">
        <f>S1524*H1524</f>
        <v>0</v>
      </c>
      <c r="U1524" s="40"/>
      <c r="V1524" s="40"/>
      <c r="W1524" s="40"/>
      <c r="X1524" s="40"/>
      <c r="Y1524" s="40"/>
      <c r="Z1524" s="40"/>
      <c r="AA1524" s="40"/>
      <c r="AB1524" s="40"/>
      <c r="AC1524" s="40"/>
      <c r="AD1524" s="40"/>
      <c r="AE1524" s="40"/>
      <c r="AR1524" s="226" t="s">
        <v>1391</v>
      </c>
      <c r="AT1524" s="226" t="s">
        <v>158</v>
      </c>
      <c r="AU1524" s="226" t="s">
        <v>83</v>
      </c>
      <c r="AY1524" s="19" t="s">
        <v>156</v>
      </c>
      <c r="BE1524" s="227">
        <f>IF(N1524="základní",J1524,0)</f>
        <v>0</v>
      </c>
      <c r="BF1524" s="227">
        <f>IF(N1524="snížená",J1524,0)</f>
        <v>0</v>
      </c>
      <c r="BG1524" s="227">
        <f>IF(N1524="zákl. přenesená",J1524,0)</f>
        <v>0</v>
      </c>
      <c r="BH1524" s="227">
        <f>IF(N1524="sníž. přenesená",J1524,0)</f>
        <v>0</v>
      </c>
      <c r="BI1524" s="227">
        <f>IF(N1524="nulová",J1524,0)</f>
        <v>0</v>
      </c>
      <c r="BJ1524" s="19" t="s">
        <v>81</v>
      </c>
      <c r="BK1524" s="227">
        <f>ROUND(I1524*H1524,2)</f>
        <v>0</v>
      </c>
      <c r="BL1524" s="19" t="s">
        <v>1391</v>
      </c>
      <c r="BM1524" s="226" t="s">
        <v>2252</v>
      </c>
    </row>
    <row r="1525" s="2" customFormat="1">
      <c r="A1525" s="40"/>
      <c r="B1525" s="41"/>
      <c r="C1525" s="42"/>
      <c r="D1525" s="228" t="s">
        <v>165</v>
      </c>
      <c r="E1525" s="42"/>
      <c r="F1525" s="229" t="s">
        <v>2251</v>
      </c>
      <c r="G1525" s="42"/>
      <c r="H1525" s="42"/>
      <c r="I1525" s="230"/>
      <c r="J1525" s="42"/>
      <c r="K1525" s="42"/>
      <c r="L1525" s="46"/>
      <c r="M1525" s="231"/>
      <c r="N1525" s="232"/>
      <c r="O1525" s="86"/>
      <c r="P1525" s="86"/>
      <c r="Q1525" s="86"/>
      <c r="R1525" s="86"/>
      <c r="S1525" s="86"/>
      <c r="T1525" s="87"/>
      <c r="U1525" s="40"/>
      <c r="V1525" s="40"/>
      <c r="W1525" s="40"/>
      <c r="X1525" s="40"/>
      <c r="Y1525" s="40"/>
      <c r="Z1525" s="40"/>
      <c r="AA1525" s="40"/>
      <c r="AB1525" s="40"/>
      <c r="AC1525" s="40"/>
      <c r="AD1525" s="40"/>
      <c r="AE1525" s="40"/>
      <c r="AT1525" s="19" t="s">
        <v>165</v>
      </c>
      <c r="AU1525" s="19" t="s">
        <v>83</v>
      </c>
    </row>
    <row r="1526" s="2" customFormat="1" ht="37.8" customHeight="1">
      <c r="A1526" s="40"/>
      <c r="B1526" s="41"/>
      <c r="C1526" s="215" t="s">
        <v>2253</v>
      </c>
      <c r="D1526" s="215" t="s">
        <v>158</v>
      </c>
      <c r="E1526" s="216" t="s">
        <v>2254</v>
      </c>
      <c r="F1526" s="217" t="s">
        <v>2255</v>
      </c>
      <c r="G1526" s="218" t="s">
        <v>257</v>
      </c>
      <c r="H1526" s="219">
        <v>3</v>
      </c>
      <c r="I1526" s="220"/>
      <c r="J1526" s="221">
        <f>ROUND(I1526*H1526,2)</f>
        <v>0</v>
      </c>
      <c r="K1526" s="217" t="s">
        <v>338</v>
      </c>
      <c r="L1526" s="46"/>
      <c r="M1526" s="222" t="s">
        <v>28</v>
      </c>
      <c r="N1526" s="223" t="s">
        <v>45</v>
      </c>
      <c r="O1526" s="86"/>
      <c r="P1526" s="224">
        <f>O1526*H1526</f>
        <v>0</v>
      </c>
      <c r="Q1526" s="224">
        <v>0</v>
      </c>
      <c r="R1526" s="224">
        <f>Q1526*H1526</f>
        <v>0</v>
      </c>
      <c r="S1526" s="224">
        <v>0</v>
      </c>
      <c r="T1526" s="225">
        <f>S1526*H1526</f>
        <v>0</v>
      </c>
      <c r="U1526" s="40"/>
      <c r="V1526" s="40"/>
      <c r="W1526" s="40"/>
      <c r="X1526" s="40"/>
      <c r="Y1526" s="40"/>
      <c r="Z1526" s="40"/>
      <c r="AA1526" s="40"/>
      <c r="AB1526" s="40"/>
      <c r="AC1526" s="40"/>
      <c r="AD1526" s="40"/>
      <c r="AE1526" s="40"/>
      <c r="AR1526" s="226" t="s">
        <v>1391</v>
      </c>
      <c r="AT1526" s="226" t="s">
        <v>158</v>
      </c>
      <c r="AU1526" s="226" t="s">
        <v>83</v>
      </c>
      <c r="AY1526" s="19" t="s">
        <v>156</v>
      </c>
      <c r="BE1526" s="227">
        <f>IF(N1526="základní",J1526,0)</f>
        <v>0</v>
      </c>
      <c r="BF1526" s="227">
        <f>IF(N1526="snížená",J1526,0)</f>
        <v>0</v>
      </c>
      <c r="BG1526" s="227">
        <f>IF(N1526="zákl. přenesená",J1526,0)</f>
        <v>0</v>
      </c>
      <c r="BH1526" s="227">
        <f>IF(N1526="sníž. přenesená",J1526,0)</f>
        <v>0</v>
      </c>
      <c r="BI1526" s="227">
        <f>IF(N1526="nulová",J1526,0)</f>
        <v>0</v>
      </c>
      <c r="BJ1526" s="19" t="s">
        <v>81</v>
      </c>
      <c r="BK1526" s="227">
        <f>ROUND(I1526*H1526,2)</f>
        <v>0</v>
      </c>
      <c r="BL1526" s="19" t="s">
        <v>1391</v>
      </c>
      <c r="BM1526" s="226" t="s">
        <v>2256</v>
      </c>
    </row>
    <row r="1527" s="2" customFormat="1">
      <c r="A1527" s="40"/>
      <c r="B1527" s="41"/>
      <c r="C1527" s="42"/>
      <c r="D1527" s="228" t="s">
        <v>165</v>
      </c>
      <c r="E1527" s="42"/>
      <c r="F1527" s="229" t="s">
        <v>2255</v>
      </c>
      <c r="G1527" s="42"/>
      <c r="H1527" s="42"/>
      <c r="I1527" s="230"/>
      <c r="J1527" s="42"/>
      <c r="K1527" s="42"/>
      <c r="L1527" s="46"/>
      <c r="M1527" s="231"/>
      <c r="N1527" s="232"/>
      <c r="O1527" s="86"/>
      <c r="P1527" s="86"/>
      <c r="Q1527" s="86"/>
      <c r="R1527" s="86"/>
      <c r="S1527" s="86"/>
      <c r="T1527" s="87"/>
      <c r="U1527" s="40"/>
      <c r="V1527" s="40"/>
      <c r="W1527" s="40"/>
      <c r="X1527" s="40"/>
      <c r="Y1527" s="40"/>
      <c r="Z1527" s="40"/>
      <c r="AA1527" s="40"/>
      <c r="AB1527" s="40"/>
      <c r="AC1527" s="40"/>
      <c r="AD1527" s="40"/>
      <c r="AE1527" s="40"/>
      <c r="AT1527" s="19" t="s">
        <v>165</v>
      </c>
      <c r="AU1527" s="19" t="s">
        <v>83</v>
      </c>
    </row>
    <row r="1528" s="2" customFormat="1" ht="37.8" customHeight="1">
      <c r="A1528" s="40"/>
      <c r="B1528" s="41"/>
      <c r="C1528" s="215" t="s">
        <v>2257</v>
      </c>
      <c r="D1528" s="215" t="s">
        <v>158</v>
      </c>
      <c r="E1528" s="216" t="s">
        <v>2258</v>
      </c>
      <c r="F1528" s="217" t="s">
        <v>2259</v>
      </c>
      <c r="G1528" s="218" t="s">
        <v>257</v>
      </c>
      <c r="H1528" s="219">
        <v>3</v>
      </c>
      <c r="I1528" s="220"/>
      <c r="J1528" s="221">
        <f>ROUND(I1528*H1528,2)</f>
        <v>0</v>
      </c>
      <c r="K1528" s="217" t="s">
        <v>338</v>
      </c>
      <c r="L1528" s="46"/>
      <c r="M1528" s="222" t="s">
        <v>28</v>
      </c>
      <c r="N1528" s="223" t="s">
        <v>45</v>
      </c>
      <c r="O1528" s="86"/>
      <c r="P1528" s="224">
        <f>O1528*H1528</f>
        <v>0</v>
      </c>
      <c r="Q1528" s="224">
        <v>0</v>
      </c>
      <c r="R1528" s="224">
        <f>Q1528*H1528</f>
        <v>0</v>
      </c>
      <c r="S1528" s="224">
        <v>0</v>
      </c>
      <c r="T1528" s="225">
        <f>S1528*H1528</f>
        <v>0</v>
      </c>
      <c r="U1528" s="40"/>
      <c r="V1528" s="40"/>
      <c r="W1528" s="40"/>
      <c r="X1528" s="40"/>
      <c r="Y1528" s="40"/>
      <c r="Z1528" s="40"/>
      <c r="AA1528" s="40"/>
      <c r="AB1528" s="40"/>
      <c r="AC1528" s="40"/>
      <c r="AD1528" s="40"/>
      <c r="AE1528" s="40"/>
      <c r="AR1528" s="226" t="s">
        <v>1391</v>
      </c>
      <c r="AT1528" s="226" t="s">
        <v>158</v>
      </c>
      <c r="AU1528" s="226" t="s">
        <v>83</v>
      </c>
      <c r="AY1528" s="19" t="s">
        <v>156</v>
      </c>
      <c r="BE1528" s="227">
        <f>IF(N1528="základní",J1528,0)</f>
        <v>0</v>
      </c>
      <c r="BF1528" s="227">
        <f>IF(N1528="snížená",J1528,0)</f>
        <v>0</v>
      </c>
      <c r="BG1528" s="227">
        <f>IF(N1528="zákl. přenesená",J1528,0)</f>
        <v>0</v>
      </c>
      <c r="BH1528" s="227">
        <f>IF(N1528="sníž. přenesená",J1528,0)</f>
        <v>0</v>
      </c>
      <c r="BI1528" s="227">
        <f>IF(N1528="nulová",J1528,0)</f>
        <v>0</v>
      </c>
      <c r="BJ1528" s="19" t="s">
        <v>81</v>
      </c>
      <c r="BK1528" s="227">
        <f>ROUND(I1528*H1528,2)</f>
        <v>0</v>
      </c>
      <c r="BL1528" s="19" t="s">
        <v>1391</v>
      </c>
      <c r="BM1528" s="226" t="s">
        <v>2260</v>
      </c>
    </row>
    <row r="1529" s="2" customFormat="1">
      <c r="A1529" s="40"/>
      <c r="B1529" s="41"/>
      <c r="C1529" s="42"/>
      <c r="D1529" s="228" t="s">
        <v>165</v>
      </c>
      <c r="E1529" s="42"/>
      <c r="F1529" s="229" t="s">
        <v>2259</v>
      </c>
      <c r="G1529" s="42"/>
      <c r="H1529" s="42"/>
      <c r="I1529" s="230"/>
      <c r="J1529" s="42"/>
      <c r="K1529" s="42"/>
      <c r="L1529" s="46"/>
      <c r="M1529" s="231"/>
      <c r="N1529" s="232"/>
      <c r="O1529" s="86"/>
      <c r="P1529" s="86"/>
      <c r="Q1529" s="86"/>
      <c r="R1529" s="86"/>
      <c r="S1529" s="86"/>
      <c r="T1529" s="87"/>
      <c r="U1529" s="40"/>
      <c r="V1529" s="40"/>
      <c r="W1529" s="40"/>
      <c r="X1529" s="40"/>
      <c r="Y1529" s="40"/>
      <c r="Z1529" s="40"/>
      <c r="AA1529" s="40"/>
      <c r="AB1529" s="40"/>
      <c r="AC1529" s="40"/>
      <c r="AD1529" s="40"/>
      <c r="AE1529" s="40"/>
      <c r="AT1529" s="19" t="s">
        <v>165</v>
      </c>
      <c r="AU1529" s="19" t="s">
        <v>83</v>
      </c>
    </row>
    <row r="1530" s="2" customFormat="1" ht="49.05" customHeight="1">
      <c r="A1530" s="40"/>
      <c r="B1530" s="41"/>
      <c r="C1530" s="215" t="s">
        <v>2261</v>
      </c>
      <c r="D1530" s="215" t="s">
        <v>158</v>
      </c>
      <c r="E1530" s="216" t="s">
        <v>2262</v>
      </c>
      <c r="F1530" s="217" t="s">
        <v>2263</v>
      </c>
      <c r="G1530" s="218" t="s">
        <v>257</v>
      </c>
      <c r="H1530" s="219">
        <v>1</v>
      </c>
      <c r="I1530" s="220"/>
      <c r="J1530" s="221">
        <f>ROUND(I1530*H1530,2)</f>
        <v>0</v>
      </c>
      <c r="K1530" s="217" t="s">
        <v>338</v>
      </c>
      <c r="L1530" s="46"/>
      <c r="M1530" s="222" t="s">
        <v>28</v>
      </c>
      <c r="N1530" s="223" t="s">
        <v>45</v>
      </c>
      <c r="O1530" s="86"/>
      <c r="P1530" s="224">
        <f>O1530*H1530</f>
        <v>0</v>
      </c>
      <c r="Q1530" s="224">
        <v>0</v>
      </c>
      <c r="R1530" s="224">
        <f>Q1530*H1530</f>
        <v>0</v>
      </c>
      <c r="S1530" s="224">
        <v>0</v>
      </c>
      <c r="T1530" s="225">
        <f>S1530*H1530</f>
        <v>0</v>
      </c>
      <c r="U1530" s="40"/>
      <c r="V1530" s="40"/>
      <c r="W1530" s="40"/>
      <c r="X1530" s="40"/>
      <c r="Y1530" s="40"/>
      <c r="Z1530" s="40"/>
      <c r="AA1530" s="40"/>
      <c r="AB1530" s="40"/>
      <c r="AC1530" s="40"/>
      <c r="AD1530" s="40"/>
      <c r="AE1530" s="40"/>
      <c r="AR1530" s="226" t="s">
        <v>1391</v>
      </c>
      <c r="AT1530" s="226" t="s">
        <v>158</v>
      </c>
      <c r="AU1530" s="226" t="s">
        <v>83</v>
      </c>
      <c r="AY1530" s="19" t="s">
        <v>156</v>
      </c>
      <c r="BE1530" s="227">
        <f>IF(N1530="základní",J1530,0)</f>
        <v>0</v>
      </c>
      <c r="BF1530" s="227">
        <f>IF(N1530="snížená",J1530,0)</f>
        <v>0</v>
      </c>
      <c r="BG1530" s="227">
        <f>IF(N1530="zákl. přenesená",J1530,0)</f>
        <v>0</v>
      </c>
      <c r="BH1530" s="227">
        <f>IF(N1530="sníž. přenesená",J1530,0)</f>
        <v>0</v>
      </c>
      <c r="BI1530" s="227">
        <f>IF(N1530="nulová",J1530,0)</f>
        <v>0</v>
      </c>
      <c r="BJ1530" s="19" t="s">
        <v>81</v>
      </c>
      <c r="BK1530" s="227">
        <f>ROUND(I1530*H1530,2)</f>
        <v>0</v>
      </c>
      <c r="BL1530" s="19" t="s">
        <v>1391</v>
      </c>
      <c r="BM1530" s="226" t="s">
        <v>2264</v>
      </c>
    </row>
    <row r="1531" s="2" customFormat="1">
      <c r="A1531" s="40"/>
      <c r="B1531" s="41"/>
      <c r="C1531" s="42"/>
      <c r="D1531" s="228" t="s">
        <v>165</v>
      </c>
      <c r="E1531" s="42"/>
      <c r="F1531" s="229" t="s">
        <v>2265</v>
      </c>
      <c r="G1531" s="42"/>
      <c r="H1531" s="42"/>
      <c r="I1531" s="230"/>
      <c r="J1531" s="42"/>
      <c r="K1531" s="42"/>
      <c r="L1531" s="46"/>
      <c r="M1531" s="231"/>
      <c r="N1531" s="232"/>
      <c r="O1531" s="86"/>
      <c r="P1531" s="86"/>
      <c r="Q1531" s="86"/>
      <c r="R1531" s="86"/>
      <c r="S1531" s="86"/>
      <c r="T1531" s="87"/>
      <c r="U1531" s="40"/>
      <c r="V1531" s="40"/>
      <c r="W1531" s="40"/>
      <c r="X1531" s="40"/>
      <c r="Y1531" s="40"/>
      <c r="Z1531" s="40"/>
      <c r="AA1531" s="40"/>
      <c r="AB1531" s="40"/>
      <c r="AC1531" s="40"/>
      <c r="AD1531" s="40"/>
      <c r="AE1531" s="40"/>
      <c r="AT1531" s="19" t="s">
        <v>165</v>
      </c>
      <c r="AU1531" s="19" t="s">
        <v>83</v>
      </c>
    </row>
    <row r="1532" s="2" customFormat="1" ht="37.8" customHeight="1">
      <c r="A1532" s="40"/>
      <c r="B1532" s="41"/>
      <c r="C1532" s="215" t="s">
        <v>2266</v>
      </c>
      <c r="D1532" s="215" t="s">
        <v>158</v>
      </c>
      <c r="E1532" s="216" t="s">
        <v>2267</v>
      </c>
      <c r="F1532" s="217" t="s">
        <v>2268</v>
      </c>
      <c r="G1532" s="218" t="s">
        <v>257</v>
      </c>
      <c r="H1532" s="219">
        <v>1</v>
      </c>
      <c r="I1532" s="220"/>
      <c r="J1532" s="221">
        <f>ROUND(I1532*H1532,2)</f>
        <v>0</v>
      </c>
      <c r="K1532" s="217" t="s">
        <v>338</v>
      </c>
      <c r="L1532" s="46"/>
      <c r="M1532" s="222" t="s">
        <v>28</v>
      </c>
      <c r="N1532" s="223" t="s">
        <v>45</v>
      </c>
      <c r="O1532" s="86"/>
      <c r="P1532" s="224">
        <f>O1532*H1532</f>
        <v>0</v>
      </c>
      <c r="Q1532" s="224">
        <v>0</v>
      </c>
      <c r="R1532" s="224">
        <f>Q1532*H1532</f>
        <v>0</v>
      </c>
      <c r="S1532" s="224">
        <v>0</v>
      </c>
      <c r="T1532" s="225">
        <f>S1532*H1532</f>
        <v>0</v>
      </c>
      <c r="U1532" s="40"/>
      <c r="V1532" s="40"/>
      <c r="W1532" s="40"/>
      <c r="X1532" s="40"/>
      <c r="Y1532" s="40"/>
      <c r="Z1532" s="40"/>
      <c r="AA1532" s="40"/>
      <c r="AB1532" s="40"/>
      <c r="AC1532" s="40"/>
      <c r="AD1532" s="40"/>
      <c r="AE1532" s="40"/>
      <c r="AR1532" s="226" t="s">
        <v>1391</v>
      </c>
      <c r="AT1532" s="226" t="s">
        <v>158</v>
      </c>
      <c r="AU1532" s="226" t="s">
        <v>83</v>
      </c>
      <c r="AY1532" s="19" t="s">
        <v>156</v>
      </c>
      <c r="BE1532" s="227">
        <f>IF(N1532="základní",J1532,0)</f>
        <v>0</v>
      </c>
      <c r="BF1532" s="227">
        <f>IF(N1532="snížená",J1532,0)</f>
        <v>0</v>
      </c>
      <c r="BG1532" s="227">
        <f>IF(N1532="zákl. přenesená",J1532,0)</f>
        <v>0</v>
      </c>
      <c r="BH1532" s="227">
        <f>IF(N1532="sníž. přenesená",J1532,0)</f>
        <v>0</v>
      </c>
      <c r="BI1532" s="227">
        <f>IF(N1532="nulová",J1532,0)</f>
        <v>0</v>
      </c>
      <c r="BJ1532" s="19" t="s">
        <v>81</v>
      </c>
      <c r="BK1532" s="227">
        <f>ROUND(I1532*H1532,2)</f>
        <v>0</v>
      </c>
      <c r="BL1532" s="19" t="s">
        <v>1391</v>
      </c>
      <c r="BM1532" s="226" t="s">
        <v>2269</v>
      </c>
    </row>
    <row r="1533" s="2" customFormat="1">
      <c r="A1533" s="40"/>
      <c r="B1533" s="41"/>
      <c r="C1533" s="42"/>
      <c r="D1533" s="228" t="s">
        <v>165</v>
      </c>
      <c r="E1533" s="42"/>
      <c r="F1533" s="229" t="s">
        <v>2268</v>
      </c>
      <c r="G1533" s="42"/>
      <c r="H1533" s="42"/>
      <c r="I1533" s="230"/>
      <c r="J1533" s="42"/>
      <c r="K1533" s="42"/>
      <c r="L1533" s="46"/>
      <c r="M1533" s="231"/>
      <c r="N1533" s="232"/>
      <c r="O1533" s="86"/>
      <c r="P1533" s="86"/>
      <c r="Q1533" s="86"/>
      <c r="R1533" s="86"/>
      <c r="S1533" s="86"/>
      <c r="T1533" s="87"/>
      <c r="U1533" s="40"/>
      <c r="V1533" s="40"/>
      <c r="W1533" s="40"/>
      <c r="X1533" s="40"/>
      <c r="Y1533" s="40"/>
      <c r="Z1533" s="40"/>
      <c r="AA1533" s="40"/>
      <c r="AB1533" s="40"/>
      <c r="AC1533" s="40"/>
      <c r="AD1533" s="40"/>
      <c r="AE1533" s="40"/>
      <c r="AT1533" s="19" t="s">
        <v>165</v>
      </c>
      <c r="AU1533" s="19" t="s">
        <v>83</v>
      </c>
    </row>
    <row r="1534" s="2" customFormat="1" ht="37.8" customHeight="1">
      <c r="A1534" s="40"/>
      <c r="B1534" s="41"/>
      <c r="C1534" s="215" t="s">
        <v>2270</v>
      </c>
      <c r="D1534" s="215" t="s">
        <v>158</v>
      </c>
      <c r="E1534" s="216" t="s">
        <v>2271</v>
      </c>
      <c r="F1534" s="217" t="s">
        <v>2272</v>
      </c>
      <c r="G1534" s="218" t="s">
        <v>257</v>
      </c>
      <c r="H1534" s="219">
        <v>1</v>
      </c>
      <c r="I1534" s="220"/>
      <c r="J1534" s="221">
        <f>ROUND(I1534*H1534,2)</f>
        <v>0</v>
      </c>
      <c r="K1534" s="217" t="s">
        <v>338</v>
      </c>
      <c r="L1534" s="46"/>
      <c r="M1534" s="222" t="s">
        <v>28</v>
      </c>
      <c r="N1534" s="223" t="s">
        <v>45</v>
      </c>
      <c r="O1534" s="86"/>
      <c r="P1534" s="224">
        <f>O1534*H1534</f>
        <v>0</v>
      </c>
      <c r="Q1534" s="224">
        <v>0</v>
      </c>
      <c r="R1534" s="224">
        <f>Q1534*H1534</f>
        <v>0</v>
      </c>
      <c r="S1534" s="224">
        <v>0</v>
      </c>
      <c r="T1534" s="225">
        <f>S1534*H1534</f>
        <v>0</v>
      </c>
      <c r="U1534" s="40"/>
      <c r="V1534" s="40"/>
      <c r="W1534" s="40"/>
      <c r="X1534" s="40"/>
      <c r="Y1534" s="40"/>
      <c r="Z1534" s="40"/>
      <c r="AA1534" s="40"/>
      <c r="AB1534" s="40"/>
      <c r="AC1534" s="40"/>
      <c r="AD1534" s="40"/>
      <c r="AE1534" s="40"/>
      <c r="AR1534" s="226" t="s">
        <v>1391</v>
      </c>
      <c r="AT1534" s="226" t="s">
        <v>158</v>
      </c>
      <c r="AU1534" s="226" t="s">
        <v>83</v>
      </c>
      <c r="AY1534" s="19" t="s">
        <v>156</v>
      </c>
      <c r="BE1534" s="227">
        <f>IF(N1534="základní",J1534,0)</f>
        <v>0</v>
      </c>
      <c r="BF1534" s="227">
        <f>IF(N1534="snížená",J1534,0)</f>
        <v>0</v>
      </c>
      <c r="BG1534" s="227">
        <f>IF(N1534="zákl. přenesená",J1534,0)</f>
        <v>0</v>
      </c>
      <c r="BH1534" s="227">
        <f>IF(N1534="sníž. přenesená",J1534,0)</f>
        <v>0</v>
      </c>
      <c r="BI1534" s="227">
        <f>IF(N1534="nulová",J1534,0)</f>
        <v>0</v>
      </c>
      <c r="BJ1534" s="19" t="s">
        <v>81</v>
      </c>
      <c r="BK1534" s="227">
        <f>ROUND(I1534*H1534,2)</f>
        <v>0</v>
      </c>
      <c r="BL1534" s="19" t="s">
        <v>1391</v>
      </c>
      <c r="BM1534" s="226" t="s">
        <v>2273</v>
      </c>
    </row>
    <row r="1535" s="2" customFormat="1">
      <c r="A1535" s="40"/>
      <c r="B1535" s="41"/>
      <c r="C1535" s="42"/>
      <c r="D1535" s="228" t="s">
        <v>165</v>
      </c>
      <c r="E1535" s="42"/>
      <c r="F1535" s="229" t="s">
        <v>2272</v>
      </c>
      <c r="G1535" s="42"/>
      <c r="H1535" s="42"/>
      <c r="I1535" s="230"/>
      <c r="J1535" s="42"/>
      <c r="K1535" s="42"/>
      <c r="L1535" s="46"/>
      <c r="M1535" s="231"/>
      <c r="N1535" s="232"/>
      <c r="O1535" s="86"/>
      <c r="P1535" s="86"/>
      <c r="Q1535" s="86"/>
      <c r="R1535" s="86"/>
      <c r="S1535" s="86"/>
      <c r="T1535" s="87"/>
      <c r="U1535" s="40"/>
      <c r="V1535" s="40"/>
      <c r="W1535" s="40"/>
      <c r="X1535" s="40"/>
      <c r="Y1535" s="40"/>
      <c r="Z1535" s="40"/>
      <c r="AA1535" s="40"/>
      <c r="AB1535" s="40"/>
      <c r="AC1535" s="40"/>
      <c r="AD1535" s="40"/>
      <c r="AE1535" s="40"/>
      <c r="AT1535" s="19" t="s">
        <v>165</v>
      </c>
      <c r="AU1535" s="19" t="s">
        <v>83</v>
      </c>
    </row>
    <row r="1536" s="2" customFormat="1" ht="37.8" customHeight="1">
      <c r="A1536" s="40"/>
      <c r="B1536" s="41"/>
      <c r="C1536" s="215" t="s">
        <v>2274</v>
      </c>
      <c r="D1536" s="215" t="s">
        <v>158</v>
      </c>
      <c r="E1536" s="216" t="s">
        <v>2275</v>
      </c>
      <c r="F1536" s="217" t="s">
        <v>2276</v>
      </c>
      <c r="G1536" s="218" t="s">
        <v>257</v>
      </c>
      <c r="H1536" s="219">
        <v>1</v>
      </c>
      <c r="I1536" s="220"/>
      <c r="J1536" s="221">
        <f>ROUND(I1536*H1536,2)</f>
        <v>0</v>
      </c>
      <c r="K1536" s="217" t="s">
        <v>338</v>
      </c>
      <c r="L1536" s="46"/>
      <c r="M1536" s="222" t="s">
        <v>28</v>
      </c>
      <c r="N1536" s="223" t="s">
        <v>45</v>
      </c>
      <c r="O1536" s="86"/>
      <c r="P1536" s="224">
        <f>O1536*H1536</f>
        <v>0</v>
      </c>
      <c r="Q1536" s="224">
        <v>0</v>
      </c>
      <c r="R1536" s="224">
        <f>Q1536*H1536</f>
        <v>0</v>
      </c>
      <c r="S1536" s="224">
        <v>0</v>
      </c>
      <c r="T1536" s="225">
        <f>S1536*H1536</f>
        <v>0</v>
      </c>
      <c r="U1536" s="40"/>
      <c r="V1536" s="40"/>
      <c r="W1536" s="40"/>
      <c r="X1536" s="40"/>
      <c r="Y1536" s="40"/>
      <c r="Z1536" s="40"/>
      <c r="AA1536" s="40"/>
      <c r="AB1536" s="40"/>
      <c r="AC1536" s="40"/>
      <c r="AD1536" s="40"/>
      <c r="AE1536" s="40"/>
      <c r="AR1536" s="226" t="s">
        <v>1391</v>
      </c>
      <c r="AT1536" s="226" t="s">
        <v>158</v>
      </c>
      <c r="AU1536" s="226" t="s">
        <v>83</v>
      </c>
      <c r="AY1536" s="19" t="s">
        <v>156</v>
      </c>
      <c r="BE1536" s="227">
        <f>IF(N1536="základní",J1536,0)</f>
        <v>0</v>
      </c>
      <c r="BF1536" s="227">
        <f>IF(N1536="snížená",J1536,0)</f>
        <v>0</v>
      </c>
      <c r="BG1536" s="227">
        <f>IF(N1536="zákl. přenesená",J1536,0)</f>
        <v>0</v>
      </c>
      <c r="BH1536" s="227">
        <f>IF(N1536="sníž. přenesená",J1536,0)</f>
        <v>0</v>
      </c>
      <c r="BI1536" s="227">
        <f>IF(N1536="nulová",J1536,0)</f>
        <v>0</v>
      </c>
      <c r="BJ1536" s="19" t="s">
        <v>81</v>
      </c>
      <c r="BK1536" s="227">
        <f>ROUND(I1536*H1536,2)</f>
        <v>0</v>
      </c>
      <c r="BL1536" s="19" t="s">
        <v>1391</v>
      </c>
      <c r="BM1536" s="226" t="s">
        <v>2277</v>
      </c>
    </row>
    <row r="1537" s="2" customFormat="1">
      <c r="A1537" s="40"/>
      <c r="B1537" s="41"/>
      <c r="C1537" s="42"/>
      <c r="D1537" s="228" t="s">
        <v>165</v>
      </c>
      <c r="E1537" s="42"/>
      <c r="F1537" s="229" t="s">
        <v>2276</v>
      </c>
      <c r="G1537" s="42"/>
      <c r="H1537" s="42"/>
      <c r="I1537" s="230"/>
      <c r="J1537" s="42"/>
      <c r="K1537" s="42"/>
      <c r="L1537" s="46"/>
      <c r="M1537" s="231"/>
      <c r="N1537" s="232"/>
      <c r="O1537" s="86"/>
      <c r="P1537" s="86"/>
      <c r="Q1537" s="86"/>
      <c r="R1537" s="86"/>
      <c r="S1537" s="86"/>
      <c r="T1537" s="87"/>
      <c r="U1537" s="40"/>
      <c r="V1537" s="40"/>
      <c r="W1537" s="40"/>
      <c r="X1537" s="40"/>
      <c r="Y1537" s="40"/>
      <c r="Z1537" s="40"/>
      <c r="AA1537" s="40"/>
      <c r="AB1537" s="40"/>
      <c r="AC1537" s="40"/>
      <c r="AD1537" s="40"/>
      <c r="AE1537" s="40"/>
      <c r="AT1537" s="19" t="s">
        <v>165</v>
      </c>
      <c r="AU1537" s="19" t="s">
        <v>83</v>
      </c>
    </row>
    <row r="1538" s="2" customFormat="1" ht="37.8" customHeight="1">
      <c r="A1538" s="40"/>
      <c r="B1538" s="41"/>
      <c r="C1538" s="215" t="s">
        <v>2278</v>
      </c>
      <c r="D1538" s="215" t="s">
        <v>158</v>
      </c>
      <c r="E1538" s="216" t="s">
        <v>2279</v>
      </c>
      <c r="F1538" s="217" t="s">
        <v>2280</v>
      </c>
      <c r="G1538" s="218" t="s">
        <v>257</v>
      </c>
      <c r="H1538" s="219">
        <v>1</v>
      </c>
      <c r="I1538" s="220"/>
      <c r="J1538" s="221">
        <f>ROUND(I1538*H1538,2)</f>
        <v>0</v>
      </c>
      <c r="K1538" s="217" t="s">
        <v>338</v>
      </c>
      <c r="L1538" s="46"/>
      <c r="M1538" s="222" t="s">
        <v>28</v>
      </c>
      <c r="N1538" s="223" t="s">
        <v>45</v>
      </c>
      <c r="O1538" s="86"/>
      <c r="P1538" s="224">
        <f>O1538*H1538</f>
        <v>0</v>
      </c>
      <c r="Q1538" s="224">
        <v>0</v>
      </c>
      <c r="R1538" s="224">
        <f>Q1538*H1538</f>
        <v>0</v>
      </c>
      <c r="S1538" s="224">
        <v>0</v>
      </c>
      <c r="T1538" s="225">
        <f>S1538*H1538</f>
        <v>0</v>
      </c>
      <c r="U1538" s="40"/>
      <c r="V1538" s="40"/>
      <c r="W1538" s="40"/>
      <c r="X1538" s="40"/>
      <c r="Y1538" s="40"/>
      <c r="Z1538" s="40"/>
      <c r="AA1538" s="40"/>
      <c r="AB1538" s="40"/>
      <c r="AC1538" s="40"/>
      <c r="AD1538" s="40"/>
      <c r="AE1538" s="40"/>
      <c r="AR1538" s="226" t="s">
        <v>1391</v>
      </c>
      <c r="AT1538" s="226" t="s">
        <v>158</v>
      </c>
      <c r="AU1538" s="226" t="s">
        <v>83</v>
      </c>
      <c r="AY1538" s="19" t="s">
        <v>156</v>
      </c>
      <c r="BE1538" s="227">
        <f>IF(N1538="základní",J1538,0)</f>
        <v>0</v>
      </c>
      <c r="BF1538" s="227">
        <f>IF(N1538="snížená",J1538,0)</f>
        <v>0</v>
      </c>
      <c r="BG1538" s="227">
        <f>IF(N1538="zákl. přenesená",J1538,0)</f>
        <v>0</v>
      </c>
      <c r="BH1538" s="227">
        <f>IF(N1538="sníž. přenesená",J1538,0)</f>
        <v>0</v>
      </c>
      <c r="BI1538" s="227">
        <f>IF(N1538="nulová",J1538,0)</f>
        <v>0</v>
      </c>
      <c r="BJ1538" s="19" t="s">
        <v>81</v>
      </c>
      <c r="BK1538" s="227">
        <f>ROUND(I1538*H1538,2)</f>
        <v>0</v>
      </c>
      <c r="BL1538" s="19" t="s">
        <v>1391</v>
      </c>
      <c r="BM1538" s="226" t="s">
        <v>2281</v>
      </c>
    </row>
    <row r="1539" s="2" customFormat="1">
      <c r="A1539" s="40"/>
      <c r="B1539" s="41"/>
      <c r="C1539" s="42"/>
      <c r="D1539" s="228" t="s">
        <v>165</v>
      </c>
      <c r="E1539" s="42"/>
      <c r="F1539" s="229" t="s">
        <v>2280</v>
      </c>
      <c r="G1539" s="42"/>
      <c r="H1539" s="42"/>
      <c r="I1539" s="230"/>
      <c r="J1539" s="42"/>
      <c r="K1539" s="42"/>
      <c r="L1539" s="46"/>
      <c r="M1539" s="231"/>
      <c r="N1539" s="232"/>
      <c r="O1539" s="86"/>
      <c r="P1539" s="86"/>
      <c r="Q1539" s="86"/>
      <c r="R1539" s="86"/>
      <c r="S1539" s="86"/>
      <c r="T1539" s="87"/>
      <c r="U1539" s="40"/>
      <c r="V1539" s="40"/>
      <c r="W1539" s="40"/>
      <c r="X1539" s="40"/>
      <c r="Y1539" s="40"/>
      <c r="Z1539" s="40"/>
      <c r="AA1539" s="40"/>
      <c r="AB1539" s="40"/>
      <c r="AC1539" s="40"/>
      <c r="AD1539" s="40"/>
      <c r="AE1539" s="40"/>
      <c r="AT1539" s="19" t="s">
        <v>165</v>
      </c>
      <c r="AU1539" s="19" t="s">
        <v>83</v>
      </c>
    </row>
    <row r="1540" s="2" customFormat="1" ht="37.8" customHeight="1">
      <c r="A1540" s="40"/>
      <c r="B1540" s="41"/>
      <c r="C1540" s="215" t="s">
        <v>2282</v>
      </c>
      <c r="D1540" s="215" t="s">
        <v>158</v>
      </c>
      <c r="E1540" s="216" t="s">
        <v>2283</v>
      </c>
      <c r="F1540" s="217" t="s">
        <v>2284</v>
      </c>
      <c r="G1540" s="218" t="s">
        <v>257</v>
      </c>
      <c r="H1540" s="219">
        <v>1</v>
      </c>
      <c r="I1540" s="220"/>
      <c r="J1540" s="221">
        <f>ROUND(I1540*H1540,2)</f>
        <v>0</v>
      </c>
      <c r="K1540" s="217" t="s">
        <v>338</v>
      </c>
      <c r="L1540" s="46"/>
      <c r="M1540" s="222" t="s">
        <v>28</v>
      </c>
      <c r="N1540" s="223" t="s">
        <v>45</v>
      </c>
      <c r="O1540" s="86"/>
      <c r="P1540" s="224">
        <f>O1540*H1540</f>
        <v>0</v>
      </c>
      <c r="Q1540" s="224">
        <v>0</v>
      </c>
      <c r="R1540" s="224">
        <f>Q1540*H1540</f>
        <v>0</v>
      </c>
      <c r="S1540" s="224">
        <v>0</v>
      </c>
      <c r="T1540" s="225">
        <f>S1540*H1540</f>
        <v>0</v>
      </c>
      <c r="U1540" s="40"/>
      <c r="V1540" s="40"/>
      <c r="W1540" s="40"/>
      <c r="X1540" s="40"/>
      <c r="Y1540" s="40"/>
      <c r="Z1540" s="40"/>
      <c r="AA1540" s="40"/>
      <c r="AB1540" s="40"/>
      <c r="AC1540" s="40"/>
      <c r="AD1540" s="40"/>
      <c r="AE1540" s="40"/>
      <c r="AR1540" s="226" t="s">
        <v>1391</v>
      </c>
      <c r="AT1540" s="226" t="s">
        <v>158</v>
      </c>
      <c r="AU1540" s="226" t="s">
        <v>83</v>
      </c>
      <c r="AY1540" s="19" t="s">
        <v>156</v>
      </c>
      <c r="BE1540" s="227">
        <f>IF(N1540="základní",J1540,0)</f>
        <v>0</v>
      </c>
      <c r="BF1540" s="227">
        <f>IF(N1540="snížená",J1540,0)</f>
        <v>0</v>
      </c>
      <c r="BG1540" s="227">
        <f>IF(N1540="zákl. přenesená",J1540,0)</f>
        <v>0</v>
      </c>
      <c r="BH1540" s="227">
        <f>IF(N1540="sníž. přenesená",J1540,0)</f>
        <v>0</v>
      </c>
      <c r="BI1540" s="227">
        <f>IF(N1540="nulová",J1540,0)</f>
        <v>0</v>
      </c>
      <c r="BJ1540" s="19" t="s">
        <v>81</v>
      </c>
      <c r="BK1540" s="227">
        <f>ROUND(I1540*H1540,2)</f>
        <v>0</v>
      </c>
      <c r="BL1540" s="19" t="s">
        <v>1391</v>
      </c>
      <c r="BM1540" s="226" t="s">
        <v>2285</v>
      </c>
    </row>
    <row r="1541" s="2" customFormat="1">
      <c r="A1541" s="40"/>
      <c r="B1541" s="41"/>
      <c r="C1541" s="42"/>
      <c r="D1541" s="228" t="s">
        <v>165</v>
      </c>
      <c r="E1541" s="42"/>
      <c r="F1541" s="229" t="s">
        <v>2284</v>
      </c>
      <c r="G1541" s="42"/>
      <c r="H1541" s="42"/>
      <c r="I1541" s="230"/>
      <c r="J1541" s="42"/>
      <c r="K1541" s="42"/>
      <c r="L1541" s="46"/>
      <c r="M1541" s="231"/>
      <c r="N1541" s="232"/>
      <c r="O1541" s="86"/>
      <c r="P1541" s="86"/>
      <c r="Q1541" s="86"/>
      <c r="R1541" s="86"/>
      <c r="S1541" s="86"/>
      <c r="T1541" s="87"/>
      <c r="U1541" s="40"/>
      <c r="V1541" s="40"/>
      <c r="W1541" s="40"/>
      <c r="X1541" s="40"/>
      <c r="Y1541" s="40"/>
      <c r="Z1541" s="40"/>
      <c r="AA1541" s="40"/>
      <c r="AB1541" s="40"/>
      <c r="AC1541" s="40"/>
      <c r="AD1541" s="40"/>
      <c r="AE1541" s="40"/>
      <c r="AT1541" s="19" t="s">
        <v>165</v>
      </c>
      <c r="AU1541" s="19" t="s">
        <v>83</v>
      </c>
    </row>
    <row r="1542" s="2" customFormat="1" ht="37.8" customHeight="1">
      <c r="A1542" s="40"/>
      <c r="B1542" s="41"/>
      <c r="C1542" s="215" t="s">
        <v>2286</v>
      </c>
      <c r="D1542" s="215" t="s">
        <v>158</v>
      </c>
      <c r="E1542" s="216" t="s">
        <v>2287</v>
      </c>
      <c r="F1542" s="217" t="s">
        <v>2288</v>
      </c>
      <c r="G1542" s="218" t="s">
        <v>257</v>
      </c>
      <c r="H1542" s="219">
        <v>1</v>
      </c>
      <c r="I1542" s="220"/>
      <c r="J1542" s="221">
        <f>ROUND(I1542*H1542,2)</f>
        <v>0</v>
      </c>
      <c r="K1542" s="217" t="s">
        <v>338</v>
      </c>
      <c r="L1542" s="46"/>
      <c r="M1542" s="222" t="s">
        <v>28</v>
      </c>
      <c r="N1542" s="223" t="s">
        <v>45</v>
      </c>
      <c r="O1542" s="86"/>
      <c r="P1542" s="224">
        <f>O1542*H1542</f>
        <v>0</v>
      </c>
      <c r="Q1542" s="224">
        <v>0</v>
      </c>
      <c r="R1542" s="224">
        <f>Q1542*H1542</f>
        <v>0</v>
      </c>
      <c r="S1542" s="224">
        <v>0</v>
      </c>
      <c r="T1542" s="225">
        <f>S1542*H1542</f>
        <v>0</v>
      </c>
      <c r="U1542" s="40"/>
      <c r="V1542" s="40"/>
      <c r="W1542" s="40"/>
      <c r="X1542" s="40"/>
      <c r="Y1542" s="40"/>
      <c r="Z1542" s="40"/>
      <c r="AA1542" s="40"/>
      <c r="AB1542" s="40"/>
      <c r="AC1542" s="40"/>
      <c r="AD1542" s="40"/>
      <c r="AE1542" s="40"/>
      <c r="AR1542" s="226" t="s">
        <v>1391</v>
      </c>
      <c r="AT1542" s="226" t="s">
        <v>158</v>
      </c>
      <c r="AU1542" s="226" t="s">
        <v>83</v>
      </c>
      <c r="AY1542" s="19" t="s">
        <v>156</v>
      </c>
      <c r="BE1542" s="227">
        <f>IF(N1542="základní",J1542,0)</f>
        <v>0</v>
      </c>
      <c r="BF1542" s="227">
        <f>IF(N1542="snížená",J1542,0)</f>
        <v>0</v>
      </c>
      <c r="BG1542" s="227">
        <f>IF(N1542="zákl. přenesená",J1542,0)</f>
        <v>0</v>
      </c>
      <c r="BH1542" s="227">
        <f>IF(N1542="sníž. přenesená",J1542,0)</f>
        <v>0</v>
      </c>
      <c r="BI1542" s="227">
        <f>IF(N1542="nulová",J1542,0)</f>
        <v>0</v>
      </c>
      <c r="BJ1542" s="19" t="s">
        <v>81</v>
      </c>
      <c r="BK1542" s="227">
        <f>ROUND(I1542*H1542,2)</f>
        <v>0</v>
      </c>
      <c r="BL1542" s="19" t="s">
        <v>1391</v>
      </c>
      <c r="BM1542" s="226" t="s">
        <v>2289</v>
      </c>
    </row>
    <row r="1543" s="2" customFormat="1">
      <c r="A1543" s="40"/>
      <c r="B1543" s="41"/>
      <c r="C1543" s="42"/>
      <c r="D1543" s="228" t="s">
        <v>165</v>
      </c>
      <c r="E1543" s="42"/>
      <c r="F1543" s="229" t="s">
        <v>2288</v>
      </c>
      <c r="G1543" s="42"/>
      <c r="H1543" s="42"/>
      <c r="I1543" s="230"/>
      <c r="J1543" s="42"/>
      <c r="K1543" s="42"/>
      <c r="L1543" s="46"/>
      <c r="M1543" s="231"/>
      <c r="N1543" s="232"/>
      <c r="O1543" s="86"/>
      <c r="P1543" s="86"/>
      <c r="Q1543" s="86"/>
      <c r="R1543" s="86"/>
      <c r="S1543" s="86"/>
      <c r="T1543" s="87"/>
      <c r="U1543" s="40"/>
      <c r="V1543" s="40"/>
      <c r="W1543" s="40"/>
      <c r="X1543" s="40"/>
      <c r="Y1543" s="40"/>
      <c r="Z1543" s="40"/>
      <c r="AA1543" s="40"/>
      <c r="AB1543" s="40"/>
      <c r="AC1543" s="40"/>
      <c r="AD1543" s="40"/>
      <c r="AE1543" s="40"/>
      <c r="AT1543" s="19" t="s">
        <v>165</v>
      </c>
      <c r="AU1543" s="19" t="s">
        <v>83</v>
      </c>
    </row>
    <row r="1544" s="2" customFormat="1" ht="37.8" customHeight="1">
      <c r="A1544" s="40"/>
      <c r="B1544" s="41"/>
      <c r="C1544" s="215" t="s">
        <v>2290</v>
      </c>
      <c r="D1544" s="215" t="s">
        <v>158</v>
      </c>
      <c r="E1544" s="216" t="s">
        <v>2291</v>
      </c>
      <c r="F1544" s="217" t="s">
        <v>2292</v>
      </c>
      <c r="G1544" s="218" t="s">
        <v>257</v>
      </c>
      <c r="H1544" s="219">
        <v>1</v>
      </c>
      <c r="I1544" s="220"/>
      <c r="J1544" s="221">
        <f>ROUND(I1544*H1544,2)</f>
        <v>0</v>
      </c>
      <c r="K1544" s="217" t="s">
        <v>338</v>
      </c>
      <c r="L1544" s="46"/>
      <c r="M1544" s="222" t="s">
        <v>28</v>
      </c>
      <c r="N1544" s="223" t="s">
        <v>45</v>
      </c>
      <c r="O1544" s="86"/>
      <c r="P1544" s="224">
        <f>O1544*H1544</f>
        <v>0</v>
      </c>
      <c r="Q1544" s="224">
        <v>0</v>
      </c>
      <c r="R1544" s="224">
        <f>Q1544*H1544</f>
        <v>0</v>
      </c>
      <c r="S1544" s="224">
        <v>0</v>
      </c>
      <c r="T1544" s="225">
        <f>S1544*H1544</f>
        <v>0</v>
      </c>
      <c r="U1544" s="40"/>
      <c r="V1544" s="40"/>
      <c r="W1544" s="40"/>
      <c r="X1544" s="40"/>
      <c r="Y1544" s="40"/>
      <c r="Z1544" s="40"/>
      <c r="AA1544" s="40"/>
      <c r="AB1544" s="40"/>
      <c r="AC1544" s="40"/>
      <c r="AD1544" s="40"/>
      <c r="AE1544" s="40"/>
      <c r="AR1544" s="226" t="s">
        <v>1391</v>
      </c>
      <c r="AT1544" s="226" t="s">
        <v>158</v>
      </c>
      <c r="AU1544" s="226" t="s">
        <v>83</v>
      </c>
      <c r="AY1544" s="19" t="s">
        <v>156</v>
      </c>
      <c r="BE1544" s="227">
        <f>IF(N1544="základní",J1544,0)</f>
        <v>0</v>
      </c>
      <c r="BF1544" s="227">
        <f>IF(N1544="snížená",J1544,0)</f>
        <v>0</v>
      </c>
      <c r="BG1544" s="227">
        <f>IF(N1544="zákl. přenesená",J1544,0)</f>
        <v>0</v>
      </c>
      <c r="BH1544" s="227">
        <f>IF(N1544="sníž. přenesená",J1544,0)</f>
        <v>0</v>
      </c>
      <c r="BI1544" s="227">
        <f>IF(N1544="nulová",J1544,0)</f>
        <v>0</v>
      </c>
      <c r="BJ1544" s="19" t="s">
        <v>81</v>
      </c>
      <c r="BK1544" s="227">
        <f>ROUND(I1544*H1544,2)</f>
        <v>0</v>
      </c>
      <c r="BL1544" s="19" t="s">
        <v>1391</v>
      </c>
      <c r="BM1544" s="226" t="s">
        <v>2293</v>
      </c>
    </row>
    <row r="1545" s="2" customFormat="1">
      <c r="A1545" s="40"/>
      <c r="B1545" s="41"/>
      <c r="C1545" s="42"/>
      <c r="D1545" s="228" t="s">
        <v>165</v>
      </c>
      <c r="E1545" s="42"/>
      <c r="F1545" s="229" t="s">
        <v>2292</v>
      </c>
      <c r="G1545" s="42"/>
      <c r="H1545" s="42"/>
      <c r="I1545" s="230"/>
      <c r="J1545" s="42"/>
      <c r="K1545" s="42"/>
      <c r="L1545" s="46"/>
      <c r="M1545" s="231"/>
      <c r="N1545" s="232"/>
      <c r="O1545" s="86"/>
      <c r="P1545" s="86"/>
      <c r="Q1545" s="86"/>
      <c r="R1545" s="86"/>
      <c r="S1545" s="86"/>
      <c r="T1545" s="87"/>
      <c r="U1545" s="40"/>
      <c r="V1545" s="40"/>
      <c r="W1545" s="40"/>
      <c r="X1545" s="40"/>
      <c r="Y1545" s="40"/>
      <c r="Z1545" s="40"/>
      <c r="AA1545" s="40"/>
      <c r="AB1545" s="40"/>
      <c r="AC1545" s="40"/>
      <c r="AD1545" s="40"/>
      <c r="AE1545" s="40"/>
      <c r="AT1545" s="19" t="s">
        <v>165</v>
      </c>
      <c r="AU1545" s="19" t="s">
        <v>83</v>
      </c>
    </row>
    <row r="1546" s="2" customFormat="1" ht="37.8" customHeight="1">
      <c r="A1546" s="40"/>
      <c r="B1546" s="41"/>
      <c r="C1546" s="215" t="s">
        <v>2294</v>
      </c>
      <c r="D1546" s="215" t="s">
        <v>158</v>
      </c>
      <c r="E1546" s="216" t="s">
        <v>2295</v>
      </c>
      <c r="F1546" s="217" t="s">
        <v>2296</v>
      </c>
      <c r="G1546" s="218" t="s">
        <v>257</v>
      </c>
      <c r="H1546" s="219">
        <v>1</v>
      </c>
      <c r="I1546" s="220"/>
      <c r="J1546" s="221">
        <f>ROUND(I1546*H1546,2)</f>
        <v>0</v>
      </c>
      <c r="K1546" s="217" t="s">
        <v>338</v>
      </c>
      <c r="L1546" s="46"/>
      <c r="M1546" s="222" t="s">
        <v>28</v>
      </c>
      <c r="N1546" s="223" t="s">
        <v>45</v>
      </c>
      <c r="O1546" s="86"/>
      <c r="P1546" s="224">
        <f>O1546*H1546</f>
        <v>0</v>
      </c>
      <c r="Q1546" s="224">
        <v>0</v>
      </c>
      <c r="R1546" s="224">
        <f>Q1546*H1546</f>
        <v>0</v>
      </c>
      <c r="S1546" s="224">
        <v>0</v>
      </c>
      <c r="T1546" s="225">
        <f>S1546*H1546</f>
        <v>0</v>
      </c>
      <c r="U1546" s="40"/>
      <c r="V1546" s="40"/>
      <c r="W1546" s="40"/>
      <c r="X1546" s="40"/>
      <c r="Y1546" s="40"/>
      <c r="Z1546" s="40"/>
      <c r="AA1546" s="40"/>
      <c r="AB1546" s="40"/>
      <c r="AC1546" s="40"/>
      <c r="AD1546" s="40"/>
      <c r="AE1546" s="40"/>
      <c r="AR1546" s="226" t="s">
        <v>1391</v>
      </c>
      <c r="AT1546" s="226" t="s">
        <v>158</v>
      </c>
      <c r="AU1546" s="226" t="s">
        <v>83</v>
      </c>
      <c r="AY1546" s="19" t="s">
        <v>156</v>
      </c>
      <c r="BE1546" s="227">
        <f>IF(N1546="základní",J1546,0)</f>
        <v>0</v>
      </c>
      <c r="BF1546" s="227">
        <f>IF(N1546="snížená",J1546,0)</f>
        <v>0</v>
      </c>
      <c r="BG1546" s="227">
        <f>IF(N1546="zákl. přenesená",J1546,0)</f>
        <v>0</v>
      </c>
      <c r="BH1546" s="227">
        <f>IF(N1546="sníž. přenesená",J1546,0)</f>
        <v>0</v>
      </c>
      <c r="BI1546" s="227">
        <f>IF(N1546="nulová",J1546,0)</f>
        <v>0</v>
      </c>
      <c r="BJ1546" s="19" t="s">
        <v>81</v>
      </c>
      <c r="BK1546" s="227">
        <f>ROUND(I1546*H1546,2)</f>
        <v>0</v>
      </c>
      <c r="BL1546" s="19" t="s">
        <v>1391</v>
      </c>
      <c r="BM1546" s="226" t="s">
        <v>2297</v>
      </c>
    </row>
    <row r="1547" s="2" customFormat="1">
      <c r="A1547" s="40"/>
      <c r="B1547" s="41"/>
      <c r="C1547" s="42"/>
      <c r="D1547" s="228" t="s">
        <v>165</v>
      </c>
      <c r="E1547" s="42"/>
      <c r="F1547" s="229" t="s">
        <v>2296</v>
      </c>
      <c r="G1547" s="42"/>
      <c r="H1547" s="42"/>
      <c r="I1547" s="230"/>
      <c r="J1547" s="42"/>
      <c r="K1547" s="42"/>
      <c r="L1547" s="46"/>
      <c r="M1547" s="231"/>
      <c r="N1547" s="232"/>
      <c r="O1547" s="86"/>
      <c r="P1547" s="86"/>
      <c r="Q1547" s="86"/>
      <c r="R1547" s="86"/>
      <c r="S1547" s="86"/>
      <c r="T1547" s="87"/>
      <c r="U1547" s="40"/>
      <c r="V1547" s="40"/>
      <c r="W1547" s="40"/>
      <c r="X1547" s="40"/>
      <c r="Y1547" s="40"/>
      <c r="Z1547" s="40"/>
      <c r="AA1547" s="40"/>
      <c r="AB1547" s="40"/>
      <c r="AC1547" s="40"/>
      <c r="AD1547" s="40"/>
      <c r="AE1547" s="40"/>
      <c r="AT1547" s="19" t="s">
        <v>165</v>
      </c>
      <c r="AU1547" s="19" t="s">
        <v>83</v>
      </c>
    </row>
    <row r="1548" s="2" customFormat="1" ht="37.8" customHeight="1">
      <c r="A1548" s="40"/>
      <c r="B1548" s="41"/>
      <c r="C1548" s="215" t="s">
        <v>2298</v>
      </c>
      <c r="D1548" s="215" t="s">
        <v>158</v>
      </c>
      <c r="E1548" s="216" t="s">
        <v>2299</v>
      </c>
      <c r="F1548" s="217" t="s">
        <v>2300</v>
      </c>
      <c r="G1548" s="218" t="s">
        <v>257</v>
      </c>
      <c r="H1548" s="219">
        <v>1</v>
      </c>
      <c r="I1548" s="220"/>
      <c r="J1548" s="221">
        <f>ROUND(I1548*H1548,2)</f>
        <v>0</v>
      </c>
      <c r="K1548" s="217" t="s">
        <v>338</v>
      </c>
      <c r="L1548" s="46"/>
      <c r="M1548" s="222" t="s">
        <v>28</v>
      </c>
      <c r="N1548" s="223" t="s">
        <v>45</v>
      </c>
      <c r="O1548" s="86"/>
      <c r="P1548" s="224">
        <f>O1548*H1548</f>
        <v>0</v>
      </c>
      <c r="Q1548" s="224">
        <v>0</v>
      </c>
      <c r="R1548" s="224">
        <f>Q1548*H1548</f>
        <v>0</v>
      </c>
      <c r="S1548" s="224">
        <v>0</v>
      </c>
      <c r="T1548" s="225">
        <f>S1548*H1548</f>
        <v>0</v>
      </c>
      <c r="U1548" s="40"/>
      <c r="V1548" s="40"/>
      <c r="W1548" s="40"/>
      <c r="X1548" s="40"/>
      <c r="Y1548" s="40"/>
      <c r="Z1548" s="40"/>
      <c r="AA1548" s="40"/>
      <c r="AB1548" s="40"/>
      <c r="AC1548" s="40"/>
      <c r="AD1548" s="40"/>
      <c r="AE1548" s="40"/>
      <c r="AR1548" s="226" t="s">
        <v>1391</v>
      </c>
      <c r="AT1548" s="226" t="s">
        <v>158</v>
      </c>
      <c r="AU1548" s="226" t="s">
        <v>83</v>
      </c>
      <c r="AY1548" s="19" t="s">
        <v>156</v>
      </c>
      <c r="BE1548" s="227">
        <f>IF(N1548="základní",J1548,0)</f>
        <v>0</v>
      </c>
      <c r="BF1548" s="227">
        <f>IF(N1548="snížená",J1548,0)</f>
        <v>0</v>
      </c>
      <c r="BG1548" s="227">
        <f>IF(N1548="zákl. přenesená",J1548,0)</f>
        <v>0</v>
      </c>
      <c r="BH1548" s="227">
        <f>IF(N1548="sníž. přenesená",J1548,0)</f>
        <v>0</v>
      </c>
      <c r="BI1548" s="227">
        <f>IF(N1548="nulová",J1548,0)</f>
        <v>0</v>
      </c>
      <c r="BJ1548" s="19" t="s">
        <v>81</v>
      </c>
      <c r="BK1548" s="227">
        <f>ROUND(I1548*H1548,2)</f>
        <v>0</v>
      </c>
      <c r="BL1548" s="19" t="s">
        <v>1391</v>
      </c>
      <c r="BM1548" s="226" t="s">
        <v>2301</v>
      </c>
    </row>
    <row r="1549" s="2" customFormat="1">
      <c r="A1549" s="40"/>
      <c r="B1549" s="41"/>
      <c r="C1549" s="42"/>
      <c r="D1549" s="228" t="s">
        <v>165</v>
      </c>
      <c r="E1549" s="42"/>
      <c r="F1549" s="229" t="s">
        <v>2300</v>
      </c>
      <c r="G1549" s="42"/>
      <c r="H1549" s="42"/>
      <c r="I1549" s="230"/>
      <c r="J1549" s="42"/>
      <c r="K1549" s="42"/>
      <c r="L1549" s="46"/>
      <c r="M1549" s="231"/>
      <c r="N1549" s="232"/>
      <c r="O1549" s="86"/>
      <c r="P1549" s="86"/>
      <c r="Q1549" s="86"/>
      <c r="R1549" s="86"/>
      <c r="S1549" s="86"/>
      <c r="T1549" s="87"/>
      <c r="U1549" s="40"/>
      <c r="V1549" s="40"/>
      <c r="W1549" s="40"/>
      <c r="X1549" s="40"/>
      <c r="Y1549" s="40"/>
      <c r="Z1549" s="40"/>
      <c r="AA1549" s="40"/>
      <c r="AB1549" s="40"/>
      <c r="AC1549" s="40"/>
      <c r="AD1549" s="40"/>
      <c r="AE1549" s="40"/>
      <c r="AT1549" s="19" t="s">
        <v>165</v>
      </c>
      <c r="AU1549" s="19" t="s">
        <v>83</v>
      </c>
    </row>
    <row r="1550" s="2" customFormat="1" ht="37.8" customHeight="1">
      <c r="A1550" s="40"/>
      <c r="B1550" s="41"/>
      <c r="C1550" s="215" t="s">
        <v>2302</v>
      </c>
      <c r="D1550" s="215" t="s">
        <v>158</v>
      </c>
      <c r="E1550" s="216" t="s">
        <v>2303</v>
      </c>
      <c r="F1550" s="217" t="s">
        <v>2304</v>
      </c>
      <c r="G1550" s="218" t="s">
        <v>257</v>
      </c>
      <c r="H1550" s="219">
        <v>1</v>
      </c>
      <c r="I1550" s="220"/>
      <c r="J1550" s="221">
        <f>ROUND(I1550*H1550,2)</f>
        <v>0</v>
      </c>
      <c r="K1550" s="217" t="s">
        <v>338</v>
      </c>
      <c r="L1550" s="46"/>
      <c r="M1550" s="222" t="s">
        <v>28</v>
      </c>
      <c r="N1550" s="223" t="s">
        <v>45</v>
      </c>
      <c r="O1550" s="86"/>
      <c r="P1550" s="224">
        <f>O1550*H1550</f>
        <v>0</v>
      </c>
      <c r="Q1550" s="224">
        <v>0</v>
      </c>
      <c r="R1550" s="224">
        <f>Q1550*H1550</f>
        <v>0</v>
      </c>
      <c r="S1550" s="224">
        <v>0</v>
      </c>
      <c r="T1550" s="225">
        <f>S1550*H1550</f>
        <v>0</v>
      </c>
      <c r="U1550" s="40"/>
      <c r="V1550" s="40"/>
      <c r="W1550" s="40"/>
      <c r="X1550" s="40"/>
      <c r="Y1550" s="40"/>
      <c r="Z1550" s="40"/>
      <c r="AA1550" s="40"/>
      <c r="AB1550" s="40"/>
      <c r="AC1550" s="40"/>
      <c r="AD1550" s="40"/>
      <c r="AE1550" s="40"/>
      <c r="AR1550" s="226" t="s">
        <v>1391</v>
      </c>
      <c r="AT1550" s="226" t="s">
        <v>158</v>
      </c>
      <c r="AU1550" s="226" t="s">
        <v>83</v>
      </c>
      <c r="AY1550" s="19" t="s">
        <v>156</v>
      </c>
      <c r="BE1550" s="227">
        <f>IF(N1550="základní",J1550,0)</f>
        <v>0</v>
      </c>
      <c r="BF1550" s="227">
        <f>IF(N1550="snížená",J1550,0)</f>
        <v>0</v>
      </c>
      <c r="BG1550" s="227">
        <f>IF(N1550="zákl. přenesená",J1550,0)</f>
        <v>0</v>
      </c>
      <c r="BH1550" s="227">
        <f>IF(N1550="sníž. přenesená",J1550,0)</f>
        <v>0</v>
      </c>
      <c r="BI1550" s="227">
        <f>IF(N1550="nulová",J1550,0)</f>
        <v>0</v>
      </c>
      <c r="BJ1550" s="19" t="s">
        <v>81</v>
      </c>
      <c r="BK1550" s="227">
        <f>ROUND(I1550*H1550,2)</f>
        <v>0</v>
      </c>
      <c r="BL1550" s="19" t="s">
        <v>1391</v>
      </c>
      <c r="BM1550" s="226" t="s">
        <v>2305</v>
      </c>
    </row>
    <row r="1551" s="2" customFormat="1">
      <c r="A1551" s="40"/>
      <c r="B1551" s="41"/>
      <c r="C1551" s="42"/>
      <c r="D1551" s="228" t="s">
        <v>165</v>
      </c>
      <c r="E1551" s="42"/>
      <c r="F1551" s="229" t="s">
        <v>2304</v>
      </c>
      <c r="G1551" s="42"/>
      <c r="H1551" s="42"/>
      <c r="I1551" s="230"/>
      <c r="J1551" s="42"/>
      <c r="K1551" s="42"/>
      <c r="L1551" s="46"/>
      <c r="M1551" s="231"/>
      <c r="N1551" s="232"/>
      <c r="O1551" s="86"/>
      <c r="P1551" s="86"/>
      <c r="Q1551" s="86"/>
      <c r="R1551" s="86"/>
      <c r="S1551" s="86"/>
      <c r="T1551" s="87"/>
      <c r="U1551" s="40"/>
      <c r="V1551" s="40"/>
      <c r="W1551" s="40"/>
      <c r="X1551" s="40"/>
      <c r="Y1551" s="40"/>
      <c r="Z1551" s="40"/>
      <c r="AA1551" s="40"/>
      <c r="AB1551" s="40"/>
      <c r="AC1551" s="40"/>
      <c r="AD1551" s="40"/>
      <c r="AE1551" s="40"/>
      <c r="AT1551" s="19" t="s">
        <v>165</v>
      </c>
      <c r="AU1551" s="19" t="s">
        <v>83</v>
      </c>
    </row>
    <row r="1552" s="2" customFormat="1" ht="37.8" customHeight="1">
      <c r="A1552" s="40"/>
      <c r="B1552" s="41"/>
      <c r="C1552" s="215" t="s">
        <v>2306</v>
      </c>
      <c r="D1552" s="215" t="s">
        <v>158</v>
      </c>
      <c r="E1552" s="216" t="s">
        <v>2307</v>
      </c>
      <c r="F1552" s="217" t="s">
        <v>2308</v>
      </c>
      <c r="G1552" s="218" t="s">
        <v>257</v>
      </c>
      <c r="H1552" s="219">
        <v>3</v>
      </c>
      <c r="I1552" s="220"/>
      <c r="J1552" s="221">
        <f>ROUND(I1552*H1552,2)</f>
        <v>0</v>
      </c>
      <c r="K1552" s="217" t="s">
        <v>338</v>
      </c>
      <c r="L1552" s="46"/>
      <c r="M1552" s="222" t="s">
        <v>28</v>
      </c>
      <c r="N1552" s="223" t="s">
        <v>45</v>
      </c>
      <c r="O1552" s="86"/>
      <c r="P1552" s="224">
        <f>O1552*H1552</f>
        <v>0</v>
      </c>
      <c r="Q1552" s="224">
        <v>0</v>
      </c>
      <c r="R1552" s="224">
        <f>Q1552*H1552</f>
        <v>0</v>
      </c>
      <c r="S1552" s="224">
        <v>0</v>
      </c>
      <c r="T1552" s="225">
        <f>S1552*H1552</f>
        <v>0</v>
      </c>
      <c r="U1552" s="40"/>
      <c r="V1552" s="40"/>
      <c r="W1552" s="40"/>
      <c r="X1552" s="40"/>
      <c r="Y1552" s="40"/>
      <c r="Z1552" s="40"/>
      <c r="AA1552" s="40"/>
      <c r="AB1552" s="40"/>
      <c r="AC1552" s="40"/>
      <c r="AD1552" s="40"/>
      <c r="AE1552" s="40"/>
      <c r="AR1552" s="226" t="s">
        <v>1391</v>
      </c>
      <c r="AT1552" s="226" t="s">
        <v>158</v>
      </c>
      <c r="AU1552" s="226" t="s">
        <v>83</v>
      </c>
      <c r="AY1552" s="19" t="s">
        <v>156</v>
      </c>
      <c r="BE1552" s="227">
        <f>IF(N1552="základní",J1552,0)</f>
        <v>0</v>
      </c>
      <c r="BF1552" s="227">
        <f>IF(N1552="snížená",J1552,0)</f>
        <v>0</v>
      </c>
      <c r="BG1552" s="227">
        <f>IF(N1552="zákl. přenesená",J1552,0)</f>
        <v>0</v>
      </c>
      <c r="BH1552" s="227">
        <f>IF(N1552="sníž. přenesená",J1552,0)</f>
        <v>0</v>
      </c>
      <c r="BI1552" s="227">
        <f>IF(N1552="nulová",J1552,0)</f>
        <v>0</v>
      </c>
      <c r="BJ1552" s="19" t="s">
        <v>81</v>
      </c>
      <c r="BK1552" s="227">
        <f>ROUND(I1552*H1552,2)</f>
        <v>0</v>
      </c>
      <c r="BL1552" s="19" t="s">
        <v>1391</v>
      </c>
      <c r="BM1552" s="226" t="s">
        <v>2309</v>
      </c>
    </row>
    <row r="1553" s="2" customFormat="1">
      <c r="A1553" s="40"/>
      <c r="B1553" s="41"/>
      <c r="C1553" s="42"/>
      <c r="D1553" s="228" t="s">
        <v>165</v>
      </c>
      <c r="E1553" s="42"/>
      <c r="F1553" s="229" t="s">
        <v>2308</v>
      </c>
      <c r="G1553" s="42"/>
      <c r="H1553" s="42"/>
      <c r="I1553" s="230"/>
      <c r="J1553" s="42"/>
      <c r="K1553" s="42"/>
      <c r="L1553" s="46"/>
      <c r="M1553" s="231"/>
      <c r="N1553" s="232"/>
      <c r="O1553" s="86"/>
      <c r="P1553" s="86"/>
      <c r="Q1553" s="86"/>
      <c r="R1553" s="86"/>
      <c r="S1553" s="86"/>
      <c r="T1553" s="87"/>
      <c r="U1553" s="40"/>
      <c r="V1553" s="40"/>
      <c r="W1553" s="40"/>
      <c r="X1553" s="40"/>
      <c r="Y1553" s="40"/>
      <c r="Z1553" s="40"/>
      <c r="AA1553" s="40"/>
      <c r="AB1553" s="40"/>
      <c r="AC1553" s="40"/>
      <c r="AD1553" s="40"/>
      <c r="AE1553" s="40"/>
      <c r="AT1553" s="19" t="s">
        <v>165</v>
      </c>
      <c r="AU1553" s="19" t="s">
        <v>83</v>
      </c>
    </row>
    <row r="1554" s="13" customFormat="1">
      <c r="A1554" s="13"/>
      <c r="B1554" s="233"/>
      <c r="C1554" s="234"/>
      <c r="D1554" s="228" t="s">
        <v>170</v>
      </c>
      <c r="E1554" s="235" t="s">
        <v>28</v>
      </c>
      <c r="F1554" s="236" t="s">
        <v>95</v>
      </c>
      <c r="G1554" s="234"/>
      <c r="H1554" s="237">
        <v>3</v>
      </c>
      <c r="I1554" s="238"/>
      <c r="J1554" s="234"/>
      <c r="K1554" s="234"/>
      <c r="L1554" s="239"/>
      <c r="M1554" s="240"/>
      <c r="N1554" s="241"/>
      <c r="O1554" s="241"/>
      <c r="P1554" s="241"/>
      <c r="Q1554" s="241"/>
      <c r="R1554" s="241"/>
      <c r="S1554" s="241"/>
      <c r="T1554" s="242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43" t="s">
        <v>170</v>
      </c>
      <c r="AU1554" s="243" t="s">
        <v>83</v>
      </c>
      <c r="AV1554" s="13" t="s">
        <v>83</v>
      </c>
      <c r="AW1554" s="13" t="s">
        <v>35</v>
      </c>
      <c r="AX1554" s="13" t="s">
        <v>74</v>
      </c>
      <c r="AY1554" s="243" t="s">
        <v>156</v>
      </c>
    </row>
    <row r="1555" s="16" customFormat="1">
      <c r="A1555" s="16"/>
      <c r="B1555" s="275"/>
      <c r="C1555" s="276"/>
      <c r="D1555" s="228" t="s">
        <v>170</v>
      </c>
      <c r="E1555" s="277" t="s">
        <v>28</v>
      </c>
      <c r="F1555" s="278" t="s">
        <v>678</v>
      </c>
      <c r="G1555" s="276"/>
      <c r="H1555" s="279">
        <v>3</v>
      </c>
      <c r="I1555" s="280"/>
      <c r="J1555" s="276"/>
      <c r="K1555" s="276"/>
      <c r="L1555" s="281"/>
      <c r="M1555" s="282"/>
      <c r="N1555" s="283"/>
      <c r="O1555" s="283"/>
      <c r="P1555" s="283"/>
      <c r="Q1555" s="283"/>
      <c r="R1555" s="283"/>
      <c r="S1555" s="283"/>
      <c r="T1555" s="284"/>
      <c r="U1555" s="16"/>
      <c r="V1555" s="16"/>
      <c r="W1555" s="16"/>
      <c r="X1555" s="16"/>
      <c r="Y1555" s="16"/>
      <c r="Z1555" s="16"/>
      <c r="AA1555" s="16"/>
      <c r="AB1555" s="16"/>
      <c r="AC1555" s="16"/>
      <c r="AD1555" s="16"/>
      <c r="AE1555" s="16"/>
      <c r="AT1555" s="285" t="s">
        <v>170</v>
      </c>
      <c r="AU1555" s="285" t="s">
        <v>83</v>
      </c>
      <c r="AV1555" s="16" t="s">
        <v>95</v>
      </c>
      <c r="AW1555" s="16" t="s">
        <v>35</v>
      </c>
      <c r="AX1555" s="16" t="s">
        <v>81</v>
      </c>
      <c r="AY1555" s="285" t="s">
        <v>156</v>
      </c>
    </row>
    <row r="1556" s="2" customFormat="1" ht="37.8" customHeight="1">
      <c r="A1556" s="40"/>
      <c r="B1556" s="41"/>
      <c r="C1556" s="215" t="s">
        <v>2310</v>
      </c>
      <c r="D1556" s="215" t="s">
        <v>158</v>
      </c>
      <c r="E1556" s="216" t="s">
        <v>2311</v>
      </c>
      <c r="F1556" s="217" t="s">
        <v>2312</v>
      </c>
      <c r="G1556" s="218" t="s">
        <v>257</v>
      </c>
      <c r="H1556" s="219">
        <v>6</v>
      </c>
      <c r="I1556" s="220"/>
      <c r="J1556" s="221">
        <f>ROUND(I1556*H1556,2)</f>
        <v>0</v>
      </c>
      <c r="K1556" s="217" t="s">
        <v>338</v>
      </c>
      <c r="L1556" s="46"/>
      <c r="M1556" s="222" t="s">
        <v>28</v>
      </c>
      <c r="N1556" s="223" t="s">
        <v>45</v>
      </c>
      <c r="O1556" s="86"/>
      <c r="P1556" s="224">
        <f>O1556*H1556</f>
        <v>0</v>
      </c>
      <c r="Q1556" s="224">
        <v>0</v>
      </c>
      <c r="R1556" s="224">
        <f>Q1556*H1556</f>
        <v>0</v>
      </c>
      <c r="S1556" s="224">
        <v>0</v>
      </c>
      <c r="T1556" s="225">
        <f>S1556*H1556</f>
        <v>0</v>
      </c>
      <c r="U1556" s="40"/>
      <c r="V1556" s="40"/>
      <c r="W1556" s="40"/>
      <c r="X1556" s="40"/>
      <c r="Y1556" s="40"/>
      <c r="Z1556" s="40"/>
      <c r="AA1556" s="40"/>
      <c r="AB1556" s="40"/>
      <c r="AC1556" s="40"/>
      <c r="AD1556" s="40"/>
      <c r="AE1556" s="40"/>
      <c r="AR1556" s="226" t="s">
        <v>1391</v>
      </c>
      <c r="AT1556" s="226" t="s">
        <v>158</v>
      </c>
      <c r="AU1556" s="226" t="s">
        <v>83</v>
      </c>
      <c r="AY1556" s="19" t="s">
        <v>156</v>
      </c>
      <c r="BE1556" s="227">
        <f>IF(N1556="základní",J1556,0)</f>
        <v>0</v>
      </c>
      <c r="BF1556" s="227">
        <f>IF(N1556="snížená",J1556,0)</f>
        <v>0</v>
      </c>
      <c r="BG1556" s="227">
        <f>IF(N1556="zákl. přenesená",J1556,0)</f>
        <v>0</v>
      </c>
      <c r="BH1556" s="227">
        <f>IF(N1556="sníž. přenesená",J1556,0)</f>
        <v>0</v>
      </c>
      <c r="BI1556" s="227">
        <f>IF(N1556="nulová",J1556,0)</f>
        <v>0</v>
      </c>
      <c r="BJ1556" s="19" t="s">
        <v>81</v>
      </c>
      <c r="BK1556" s="227">
        <f>ROUND(I1556*H1556,2)</f>
        <v>0</v>
      </c>
      <c r="BL1556" s="19" t="s">
        <v>1391</v>
      </c>
      <c r="BM1556" s="226" t="s">
        <v>2313</v>
      </c>
    </row>
    <row r="1557" s="2" customFormat="1">
      <c r="A1557" s="40"/>
      <c r="B1557" s="41"/>
      <c r="C1557" s="42"/>
      <c r="D1557" s="228" t="s">
        <v>165</v>
      </c>
      <c r="E1557" s="42"/>
      <c r="F1557" s="229" t="s">
        <v>2312</v>
      </c>
      <c r="G1557" s="42"/>
      <c r="H1557" s="42"/>
      <c r="I1557" s="230"/>
      <c r="J1557" s="42"/>
      <c r="K1557" s="42"/>
      <c r="L1557" s="46"/>
      <c r="M1557" s="231"/>
      <c r="N1557" s="232"/>
      <c r="O1557" s="86"/>
      <c r="P1557" s="86"/>
      <c r="Q1557" s="86"/>
      <c r="R1557" s="86"/>
      <c r="S1557" s="86"/>
      <c r="T1557" s="87"/>
      <c r="U1557" s="40"/>
      <c r="V1557" s="40"/>
      <c r="W1557" s="40"/>
      <c r="X1557" s="40"/>
      <c r="Y1557" s="40"/>
      <c r="Z1557" s="40"/>
      <c r="AA1557" s="40"/>
      <c r="AB1557" s="40"/>
      <c r="AC1557" s="40"/>
      <c r="AD1557" s="40"/>
      <c r="AE1557" s="40"/>
      <c r="AT1557" s="19" t="s">
        <v>165</v>
      </c>
      <c r="AU1557" s="19" t="s">
        <v>83</v>
      </c>
    </row>
    <row r="1558" s="2" customFormat="1" ht="37.8" customHeight="1">
      <c r="A1558" s="40"/>
      <c r="B1558" s="41"/>
      <c r="C1558" s="215" t="s">
        <v>2314</v>
      </c>
      <c r="D1558" s="215" t="s">
        <v>158</v>
      </c>
      <c r="E1558" s="216" t="s">
        <v>2315</v>
      </c>
      <c r="F1558" s="217" t="s">
        <v>2316</v>
      </c>
      <c r="G1558" s="218" t="s">
        <v>257</v>
      </c>
      <c r="H1558" s="219">
        <v>12</v>
      </c>
      <c r="I1558" s="220"/>
      <c r="J1558" s="221">
        <f>ROUND(I1558*H1558,2)</f>
        <v>0</v>
      </c>
      <c r="K1558" s="217" t="s">
        <v>338</v>
      </c>
      <c r="L1558" s="46"/>
      <c r="M1558" s="222" t="s">
        <v>28</v>
      </c>
      <c r="N1558" s="223" t="s">
        <v>45</v>
      </c>
      <c r="O1558" s="86"/>
      <c r="P1558" s="224">
        <f>O1558*H1558</f>
        <v>0</v>
      </c>
      <c r="Q1558" s="224">
        <v>0</v>
      </c>
      <c r="R1558" s="224">
        <f>Q1558*H1558</f>
        <v>0</v>
      </c>
      <c r="S1558" s="224">
        <v>0</v>
      </c>
      <c r="T1558" s="225">
        <f>S1558*H1558</f>
        <v>0</v>
      </c>
      <c r="U1558" s="40"/>
      <c r="V1558" s="40"/>
      <c r="W1558" s="40"/>
      <c r="X1558" s="40"/>
      <c r="Y1558" s="40"/>
      <c r="Z1558" s="40"/>
      <c r="AA1558" s="40"/>
      <c r="AB1558" s="40"/>
      <c r="AC1558" s="40"/>
      <c r="AD1558" s="40"/>
      <c r="AE1558" s="40"/>
      <c r="AR1558" s="226" t="s">
        <v>1391</v>
      </c>
      <c r="AT1558" s="226" t="s">
        <v>158</v>
      </c>
      <c r="AU1558" s="226" t="s">
        <v>83</v>
      </c>
      <c r="AY1558" s="19" t="s">
        <v>156</v>
      </c>
      <c r="BE1558" s="227">
        <f>IF(N1558="základní",J1558,0)</f>
        <v>0</v>
      </c>
      <c r="BF1558" s="227">
        <f>IF(N1558="snížená",J1558,0)</f>
        <v>0</v>
      </c>
      <c r="BG1558" s="227">
        <f>IF(N1558="zákl. přenesená",J1558,0)</f>
        <v>0</v>
      </c>
      <c r="BH1558" s="227">
        <f>IF(N1558="sníž. přenesená",J1558,0)</f>
        <v>0</v>
      </c>
      <c r="BI1558" s="227">
        <f>IF(N1558="nulová",J1558,0)</f>
        <v>0</v>
      </c>
      <c r="BJ1558" s="19" t="s">
        <v>81</v>
      </c>
      <c r="BK1558" s="227">
        <f>ROUND(I1558*H1558,2)</f>
        <v>0</v>
      </c>
      <c r="BL1558" s="19" t="s">
        <v>1391</v>
      </c>
      <c r="BM1558" s="226" t="s">
        <v>2317</v>
      </c>
    </row>
    <row r="1559" s="2" customFormat="1">
      <c r="A1559" s="40"/>
      <c r="B1559" s="41"/>
      <c r="C1559" s="42"/>
      <c r="D1559" s="228" t="s">
        <v>165</v>
      </c>
      <c r="E1559" s="42"/>
      <c r="F1559" s="229" t="s">
        <v>2316</v>
      </c>
      <c r="G1559" s="42"/>
      <c r="H1559" s="42"/>
      <c r="I1559" s="230"/>
      <c r="J1559" s="42"/>
      <c r="K1559" s="42"/>
      <c r="L1559" s="46"/>
      <c r="M1559" s="231"/>
      <c r="N1559" s="232"/>
      <c r="O1559" s="86"/>
      <c r="P1559" s="86"/>
      <c r="Q1559" s="86"/>
      <c r="R1559" s="86"/>
      <c r="S1559" s="86"/>
      <c r="T1559" s="87"/>
      <c r="U1559" s="40"/>
      <c r="V1559" s="40"/>
      <c r="W1559" s="40"/>
      <c r="X1559" s="40"/>
      <c r="Y1559" s="40"/>
      <c r="Z1559" s="40"/>
      <c r="AA1559" s="40"/>
      <c r="AB1559" s="40"/>
      <c r="AC1559" s="40"/>
      <c r="AD1559" s="40"/>
      <c r="AE1559" s="40"/>
      <c r="AT1559" s="19" t="s">
        <v>165</v>
      </c>
      <c r="AU1559" s="19" t="s">
        <v>83</v>
      </c>
    </row>
    <row r="1560" s="2" customFormat="1" ht="37.8" customHeight="1">
      <c r="A1560" s="40"/>
      <c r="B1560" s="41"/>
      <c r="C1560" s="215" t="s">
        <v>2318</v>
      </c>
      <c r="D1560" s="215" t="s">
        <v>158</v>
      </c>
      <c r="E1560" s="216" t="s">
        <v>2319</v>
      </c>
      <c r="F1560" s="217" t="s">
        <v>2320</v>
      </c>
      <c r="G1560" s="218" t="s">
        <v>257</v>
      </c>
      <c r="H1560" s="219">
        <v>1</v>
      </c>
      <c r="I1560" s="220"/>
      <c r="J1560" s="221">
        <f>ROUND(I1560*H1560,2)</f>
        <v>0</v>
      </c>
      <c r="K1560" s="217" t="s">
        <v>338</v>
      </c>
      <c r="L1560" s="46"/>
      <c r="M1560" s="222" t="s">
        <v>28</v>
      </c>
      <c r="N1560" s="223" t="s">
        <v>45</v>
      </c>
      <c r="O1560" s="86"/>
      <c r="P1560" s="224">
        <f>O1560*H1560</f>
        <v>0</v>
      </c>
      <c r="Q1560" s="224">
        <v>0</v>
      </c>
      <c r="R1560" s="224">
        <f>Q1560*H1560</f>
        <v>0</v>
      </c>
      <c r="S1560" s="224">
        <v>0</v>
      </c>
      <c r="T1560" s="225">
        <f>S1560*H1560</f>
        <v>0</v>
      </c>
      <c r="U1560" s="40"/>
      <c r="V1560" s="40"/>
      <c r="W1560" s="40"/>
      <c r="X1560" s="40"/>
      <c r="Y1560" s="40"/>
      <c r="Z1560" s="40"/>
      <c r="AA1560" s="40"/>
      <c r="AB1560" s="40"/>
      <c r="AC1560" s="40"/>
      <c r="AD1560" s="40"/>
      <c r="AE1560" s="40"/>
      <c r="AR1560" s="226" t="s">
        <v>1391</v>
      </c>
      <c r="AT1560" s="226" t="s">
        <v>158</v>
      </c>
      <c r="AU1560" s="226" t="s">
        <v>83</v>
      </c>
      <c r="AY1560" s="19" t="s">
        <v>156</v>
      </c>
      <c r="BE1560" s="227">
        <f>IF(N1560="základní",J1560,0)</f>
        <v>0</v>
      </c>
      <c r="BF1560" s="227">
        <f>IF(N1560="snížená",J1560,0)</f>
        <v>0</v>
      </c>
      <c r="BG1560" s="227">
        <f>IF(N1560="zákl. přenesená",J1560,0)</f>
        <v>0</v>
      </c>
      <c r="BH1560" s="227">
        <f>IF(N1560="sníž. přenesená",J1560,0)</f>
        <v>0</v>
      </c>
      <c r="BI1560" s="227">
        <f>IF(N1560="nulová",J1560,0)</f>
        <v>0</v>
      </c>
      <c r="BJ1560" s="19" t="s">
        <v>81</v>
      </c>
      <c r="BK1560" s="227">
        <f>ROUND(I1560*H1560,2)</f>
        <v>0</v>
      </c>
      <c r="BL1560" s="19" t="s">
        <v>1391</v>
      </c>
      <c r="BM1560" s="226" t="s">
        <v>2321</v>
      </c>
    </row>
    <row r="1561" s="2" customFormat="1">
      <c r="A1561" s="40"/>
      <c r="B1561" s="41"/>
      <c r="C1561" s="42"/>
      <c r="D1561" s="228" t="s">
        <v>165</v>
      </c>
      <c r="E1561" s="42"/>
      <c r="F1561" s="229" t="s">
        <v>2320</v>
      </c>
      <c r="G1561" s="42"/>
      <c r="H1561" s="42"/>
      <c r="I1561" s="230"/>
      <c r="J1561" s="42"/>
      <c r="K1561" s="42"/>
      <c r="L1561" s="46"/>
      <c r="M1561" s="231"/>
      <c r="N1561" s="232"/>
      <c r="O1561" s="86"/>
      <c r="P1561" s="86"/>
      <c r="Q1561" s="86"/>
      <c r="R1561" s="86"/>
      <c r="S1561" s="86"/>
      <c r="T1561" s="87"/>
      <c r="U1561" s="40"/>
      <c r="V1561" s="40"/>
      <c r="W1561" s="40"/>
      <c r="X1561" s="40"/>
      <c r="Y1561" s="40"/>
      <c r="Z1561" s="40"/>
      <c r="AA1561" s="40"/>
      <c r="AB1561" s="40"/>
      <c r="AC1561" s="40"/>
      <c r="AD1561" s="40"/>
      <c r="AE1561" s="40"/>
      <c r="AT1561" s="19" t="s">
        <v>165</v>
      </c>
      <c r="AU1561" s="19" t="s">
        <v>83</v>
      </c>
    </row>
    <row r="1562" s="2" customFormat="1" ht="37.8" customHeight="1">
      <c r="A1562" s="40"/>
      <c r="B1562" s="41"/>
      <c r="C1562" s="215" t="s">
        <v>2322</v>
      </c>
      <c r="D1562" s="215" t="s">
        <v>158</v>
      </c>
      <c r="E1562" s="216" t="s">
        <v>2323</v>
      </c>
      <c r="F1562" s="217" t="s">
        <v>2324</v>
      </c>
      <c r="G1562" s="218" t="s">
        <v>257</v>
      </c>
      <c r="H1562" s="219">
        <v>1</v>
      </c>
      <c r="I1562" s="220"/>
      <c r="J1562" s="221">
        <f>ROUND(I1562*H1562,2)</f>
        <v>0</v>
      </c>
      <c r="K1562" s="217" t="s">
        <v>338</v>
      </c>
      <c r="L1562" s="46"/>
      <c r="M1562" s="222" t="s">
        <v>28</v>
      </c>
      <c r="N1562" s="223" t="s">
        <v>45</v>
      </c>
      <c r="O1562" s="86"/>
      <c r="P1562" s="224">
        <f>O1562*H1562</f>
        <v>0</v>
      </c>
      <c r="Q1562" s="224">
        <v>0</v>
      </c>
      <c r="R1562" s="224">
        <f>Q1562*H1562</f>
        <v>0</v>
      </c>
      <c r="S1562" s="224">
        <v>0</v>
      </c>
      <c r="T1562" s="225">
        <f>S1562*H1562</f>
        <v>0</v>
      </c>
      <c r="U1562" s="40"/>
      <c r="V1562" s="40"/>
      <c r="W1562" s="40"/>
      <c r="X1562" s="40"/>
      <c r="Y1562" s="40"/>
      <c r="Z1562" s="40"/>
      <c r="AA1562" s="40"/>
      <c r="AB1562" s="40"/>
      <c r="AC1562" s="40"/>
      <c r="AD1562" s="40"/>
      <c r="AE1562" s="40"/>
      <c r="AR1562" s="226" t="s">
        <v>1391</v>
      </c>
      <c r="AT1562" s="226" t="s">
        <v>158</v>
      </c>
      <c r="AU1562" s="226" t="s">
        <v>83</v>
      </c>
      <c r="AY1562" s="19" t="s">
        <v>156</v>
      </c>
      <c r="BE1562" s="227">
        <f>IF(N1562="základní",J1562,0)</f>
        <v>0</v>
      </c>
      <c r="BF1562" s="227">
        <f>IF(N1562="snížená",J1562,0)</f>
        <v>0</v>
      </c>
      <c r="BG1562" s="227">
        <f>IF(N1562="zákl. přenesená",J1562,0)</f>
        <v>0</v>
      </c>
      <c r="BH1562" s="227">
        <f>IF(N1562="sníž. přenesená",J1562,0)</f>
        <v>0</v>
      </c>
      <c r="BI1562" s="227">
        <f>IF(N1562="nulová",J1562,0)</f>
        <v>0</v>
      </c>
      <c r="BJ1562" s="19" t="s">
        <v>81</v>
      </c>
      <c r="BK1562" s="227">
        <f>ROUND(I1562*H1562,2)</f>
        <v>0</v>
      </c>
      <c r="BL1562" s="19" t="s">
        <v>1391</v>
      </c>
      <c r="BM1562" s="226" t="s">
        <v>2325</v>
      </c>
    </row>
    <row r="1563" s="2" customFormat="1">
      <c r="A1563" s="40"/>
      <c r="B1563" s="41"/>
      <c r="C1563" s="42"/>
      <c r="D1563" s="228" t="s">
        <v>165</v>
      </c>
      <c r="E1563" s="42"/>
      <c r="F1563" s="229" t="s">
        <v>2324</v>
      </c>
      <c r="G1563" s="42"/>
      <c r="H1563" s="42"/>
      <c r="I1563" s="230"/>
      <c r="J1563" s="42"/>
      <c r="K1563" s="42"/>
      <c r="L1563" s="46"/>
      <c r="M1563" s="231"/>
      <c r="N1563" s="232"/>
      <c r="O1563" s="86"/>
      <c r="P1563" s="86"/>
      <c r="Q1563" s="86"/>
      <c r="R1563" s="86"/>
      <c r="S1563" s="86"/>
      <c r="T1563" s="87"/>
      <c r="U1563" s="40"/>
      <c r="V1563" s="40"/>
      <c r="W1563" s="40"/>
      <c r="X1563" s="40"/>
      <c r="Y1563" s="40"/>
      <c r="Z1563" s="40"/>
      <c r="AA1563" s="40"/>
      <c r="AB1563" s="40"/>
      <c r="AC1563" s="40"/>
      <c r="AD1563" s="40"/>
      <c r="AE1563" s="40"/>
      <c r="AT1563" s="19" t="s">
        <v>165</v>
      </c>
      <c r="AU1563" s="19" t="s">
        <v>83</v>
      </c>
    </row>
    <row r="1564" s="2" customFormat="1" ht="37.8" customHeight="1">
      <c r="A1564" s="40"/>
      <c r="B1564" s="41"/>
      <c r="C1564" s="215" t="s">
        <v>2326</v>
      </c>
      <c r="D1564" s="215" t="s">
        <v>158</v>
      </c>
      <c r="E1564" s="216" t="s">
        <v>2327</v>
      </c>
      <c r="F1564" s="217" t="s">
        <v>2328</v>
      </c>
      <c r="G1564" s="218" t="s">
        <v>257</v>
      </c>
      <c r="H1564" s="219">
        <v>5</v>
      </c>
      <c r="I1564" s="220"/>
      <c r="J1564" s="221">
        <f>ROUND(I1564*H1564,2)</f>
        <v>0</v>
      </c>
      <c r="K1564" s="217" t="s">
        <v>338</v>
      </c>
      <c r="L1564" s="46"/>
      <c r="M1564" s="222" t="s">
        <v>28</v>
      </c>
      <c r="N1564" s="223" t="s">
        <v>45</v>
      </c>
      <c r="O1564" s="86"/>
      <c r="P1564" s="224">
        <f>O1564*H1564</f>
        <v>0</v>
      </c>
      <c r="Q1564" s="224">
        <v>0</v>
      </c>
      <c r="R1564" s="224">
        <f>Q1564*H1564</f>
        <v>0</v>
      </c>
      <c r="S1564" s="224">
        <v>0</v>
      </c>
      <c r="T1564" s="225">
        <f>S1564*H1564</f>
        <v>0</v>
      </c>
      <c r="U1564" s="40"/>
      <c r="V1564" s="40"/>
      <c r="W1564" s="40"/>
      <c r="X1564" s="40"/>
      <c r="Y1564" s="40"/>
      <c r="Z1564" s="40"/>
      <c r="AA1564" s="40"/>
      <c r="AB1564" s="40"/>
      <c r="AC1564" s="40"/>
      <c r="AD1564" s="40"/>
      <c r="AE1564" s="40"/>
      <c r="AR1564" s="226" t="s">
        <v>1391</v>
      </c>
      <c r="AT1564" s="226" t="s">
        <v>158</v>
      </c>
      <c r="AU1564" s="226" t="s">
        <v>83</v>
      </c>
      <c r="AY1564" s="19" t="s">
        <v>156</v>
      </c>
      <c r="BE1564" s="227">
        <f>IF(N1564="základní",J1564,0)</f>
        <v>0</v>
      </c>
      <c r="BF1564" s="227">
        <f>IF(N1564="snížená",J1564,0)</f>
        <v>0</v>
      </c>
      <c r="BG1564" s="227">
        <f>IF(N1564="zákl. přenesená",J1564,0)</f>
        <v>0</v>
      </c>
      <c r="BH1564" s="227">
        <f>IF(N1564="sníž. přenesená",J1564,0)</f>
        <v>0</v>
      </c>
      <c r="BI1564" s="227">
        <f>IF(N1564="nulová",J1564,0)</f>
        <v>0</v>
      </c>
      <c r="BJ1564" s="19" t="s">
        <v>81</v>
      </c>
      <c r="BK1564" s="227">
        <f>ROUND(I1564*H1564,2)</f>
        <v>0</v>
      </c>
      <c r="BL1564" s="19" t="s">
        <v>1391</v>
      </c>
      <c r="BM1564" s="226" t="s">
        <v>2329</v>
      </c>
    </row>
    <row r="1565" s="2" customFormat="1">
      <c r="A1565" s="40"/>
      <c r="B1565" s="41"/>
      <c r="C1565" s="42"/>
      <c r="D1565" s="228" t="s">
        <v>165</v>
      </c>
      <c r="E1565" s="42"/>
      <c r="F1565" s="229" t="s">
        <v>2328</v>
      </c>
      <c r="G1565" s="42"/>
      <c r="H1565" s="42"/>
      <c r="I1565" s="230"/>
      <c r="J1565" s="42"/>
      <c r="K1565" s="42"/>
      <c r="L1565" s="46"/>
      <c r="M1565" s="231"/>
      <c r="N1565" s="232"/>
      <c r="O1565" s="86"/>
      <c r="P1565" s="86"/>
      <c r="Q1565" s="86"/>
      <c r="R1565" s="86"/>
      <c r="S1565" s="86"/>
      <c r="T1565" s="87"/>
      <c r="U1565" s="40"/>
      <c r="V1565" s="40"/>
      <c r="W1565" s="40"/>
      <c r="X1565" s="40"/>
      <c r="Y1565" s="40"/>
      <c r="Z1565" s="40"/>
      <c r="AA1565" s="40"/>
      <c r="AB1565" s="40"/>
      <c r="AC1565" s="40"/>
      <c r="AD1565" s="40"/>
      <c r="AE1565" s="40"/>
      <c r="AT1565" s="19" t="s">
        <v>165</v>
      </c>
      <c r="AU1565" s="19" t="s">
        <v>83</v>
      </c>
    </row>
    <row r="1566" s="2" customFormat="1" ht="37.8" customHeight="1">
      <c r="A1566" s="40"/>
      <c r="B1566" s="41"/>
      <c r="C1566" s="215" t="s">
        <v>2330</v>
      </c>
      <c r="D1566" s="215" t="s">
        <v>158</v>
      </c>
      <c r="E1566" s="216" t="s">
        <v>2331</v>
      </c>
      <c r="F1566" s="217" t="s">
        <v>2332</v>
      </c>
      <c r="G1566" s="218" t="s">
        <v>257</v>
      </c>
      <c r="H1566" s="219">
        <v>9</v>
      </c>
      <c r="I1566" s="220"/>
      <c r="J1566" s="221">
        <f>ROUND(I1566*H1566,2)</f>
        <v>0</v>
      </c>
      <c r="K1566" s="217" t="s">
        <v>338</v>
      </c>
      <c r="L1566" s="46"/>
      <c r="M1566" s="222" t="s">
        <v>28</v>
      </c>
      <c r="N1566" s="223" t="s">
        <v>45</v>
      </c>
      <c r="O1566" s="86"/>
      <c r="P1566" s="224">
        <f>O1566*H1566</f>
        <v>0</v>
      </c>
      <c r="Q1566" s="224">
        <v>0</v>
      </c>
      <c r="R1566" s="224">
        <f>Q1566*H1566</f>
        <v>0</v>
      </c>
      <c r="S1566" s="224">
        <v>0</v>
      </c>
      <c r="T1566" s="225">
        <f>S1566*H1566</f>
        <v>0</v>
      </c>
      <c r="U1566" s="40"/>
      <c r="V1566" s="40"/>
      <c r="W1566" s="40"/>
      <c r="X1566" s="40"/>
      <c r="Y1566" s="40"/>
      <c r="Z1566" s="40"/>
      <c r="AA1566" s="40"/>
      <c r="AB1566" s="40"/>
      <c r="AC1566" s="40"/>
      <c r="AD1566" s="40"/>
      <c r="AE1566" s="40"/>
      <c r="AR1566" s="226" t="s">
        <v>1391</v>
      </c>
      <c r="AT1566" s="226" t="s">
        <v>158</v>
      </c>
      <c r="AU1566" s="226" t="s">
        <v>83</v>
      </c>
      <c r="AY1566" s="19" t="s">
        <v>156</v>
      </c>
      <c r="BE1566" s="227">
        <f>IF(N1566="základní",J1566,0)</f>
        <v>0</v>
      </c>
      <c r="BF1566" s="227">
        <f>IF(N1566="snížená",J1566,0)</f>
        <v>0</v>
      </c>
      <c r="BG1566" s="227">
        <f>IF(N1566="zákl. přenesená",J1566,0)</f>
        <v>0</v>
      </c>
      <c r="BH1566" s="227">
        <f>IF(N1566="sníž. přenesená",J1566,0)</f>
        <v>0</v>
      </c>
      <c r="BI1566" s="227">
        <f>IF(N1566="nulová",J1566,0)</f>
        <v>0</v>
      </c>
      <c r="BJ1566" s="19" t="s">
        <v>81</v>
      </c>
      <c r="BK1566" s="227">
        <f>ROUND(I1566*H1566,2)</f>
        <v>0</v>
      </c>
      <c r="BL1566" s="19" t="s">
        <v>1391</v>
      </c>
      <c r="BM1566" s="226" t="s">
        <v>2333</v>
      </c>
    </row>
    <row r="1567" s="2" customFormat="1">
      <c r="A1567" s="40"/>
      <c r="B1567" s="41"/>
      <c r="C1567" s="42"/>
      <c r="D1567" s="228" t="s">
        <v>165</v>
      </c>
      <c r="E1567" s="42"/>
      <c r="F1567" s="229" t="s">
        <v>2332</v>
      </c>
      <c r="G1567" s="42"/>
      <c r="H1567" s="42"/>
      <c r="I1567" s="230"/>
      <c r="J1567" s="42"/>
      <c r="K1567" s="42"/>
      <c r="L1567" s="46"/>
      <c r="M1567" s="231"/>
      <c r="N1567" s="232"/>
      <c r="O1567" s="86"/>
      <c r="P1567" s="86"/>
      <c r="Q1567" s="86"/>
      <c r="R1567" s="86"/>
      <c r="S1567" s="86"/>
      <c r="T1567" s="87"/>
      <c r="U1567" s="40"/>
      <c r="V1567" s="40"/>
      <c r="W1567" s="40"/>
      <c r="X1567" s="40"/>
      <c r="Y1567" s="40"/>
      <c r="Z1567" s="40"/>
      <c r="AA1567" s="40"/>
      <c r="AB1567" s="40"/>
      <c r="AC1567" s="40"/>
      <c r="AD1567" s="40"/>
      <c r="AE1567" s="40"/>
      <c r="AT1567" s="19" t="s">
        <v>165</v>
      </c>
      <c r="AU1567" s="19" t="s">
        <v>83</v>
      </c>
    </row>
    <row r="1568" s="2" customFormat="1" ht="37.8" customHeight="1">
      <c r="A1568" s="40"/>
      <c r="B1568" s="41"/>
      <c r="C1568" s="215" t="s">
        <v>90</v>
      </c>
      <c r="D1568" s="215" t="s">
        <v>158</v>
      </c>
      <c r="E1568" s="216" t="s">
        <v>2334</v>
      </c>
      <c r="F1568" s="217" t="s">
        <v>2335</v>
      </c>
      <c r="G1568" s="218" t="s">
        <v>257</v>
      </c>
      <c r="H1568" s="219">
        <v>2</v>
      </c>
      <c r="I1568" s="220"/>
      <c r="J1568" s="221">
        <f>ROUND(I1568*H1568,2)</f>
        <v>0</v>
      </c>
      <c r="K1568" s="217" t="s">
        <v>338</v>
      </c>
      <c r="L1568" s="46"/>
      <c r="M1568" s="222" t="s">
        <v>28</v>
      </c>
      <c r="N1568" s="223" t="s">
        <v>45</v>
      </c>
      <c r="O1568" s="86"/>
      <c r="P1568" s="224">
        <f>O1568*H1568</f>
        <v>0</v>
      </c>
      <c r="Q1568" s="224">
        <v>0</v>
      </c>
      <c r="R1568" s="224">
        <f>Q1568*H1568</f>
        <v>0</v>
      </c>
      <c r="S1568" s="224">
        <v>0</v>
      </c>
      <c r="T1568" s="225">
        <f>S1568*H1568</f>
        <v>0</v>
      </c>
      <c r="U1568" s="40"/>
      <c r="V1568" s="40"/>
      <c r="W1568" s="40"/>
      <c r="X1568" s="40"/>
      <c r="Y1568" s="40"/>
      <c r="Z1568" s="40"/>
      <c r="AA1568" s="40"/>
      <c r="AB1568" s="40"/>
      <c r="AC1568" s="40"/>
      <c r="AD1568" s="40"/>
      <c r="AE1568" s="40"/>
      <c r="AR1568" s="226" t="s">
        <v>1391</v>
      </c>
      <c r="AT1568" s="226" t="s">
        <v>158</v>
      </c>
      <c r="AU1568" s="226" t="s">
        <v>83</v>
      </c>
      <c r="AY1568" s="19" t="s">
        <v>156</v>
      </c>
      <c r="BE1568" s="227">
        <f>IF(N1568="základní",J1568,0)</f>
        <v>0</v>
      </c>
      <c r="BF1568" s="227">
        <f>IF(N1568="snížená",J1568,0)</f>
        <v>0</v>
      </c>
      <c r="BG1568" s="227">
        <f>IF(N1568="zákl. přenesená",J1568,0)</f>
        <v>0</v>
      </c>
      <c r="BH1568" s="227">
        <f>IF(N1568="sníž. přenesená",J1568,0)</f>
        <v>0</v>
      </c>
      <c r="BI1568" s="227">
        <f>IF(N1568="nulová",J1568,0)</f>
        <v>0</v>
      </c>
      <c r="BJ1568" s="19" t="s">
        <v>81</v>
      </c>
      <c r="BK1568" s="227">
        <f>ROUND(I1568*H1568,2)</f>
        <v>0</v>
      </c>
      <c r="BL1568" s="19" t="s">
        <v>1391</v>
      </c>
      <c r="BM1568" s="226" t="s">
        <v>2336</v>
      </c>
    </row>
    <row r="1569" s="2" customFormat="1">
      <c r="A1569" s="40"/>
      <c r="B1569" s="41"/>
      <c r="C1569" s="42"/>
      <c r="D1569" s="228" t="s">
        <v>165</v>
      </c>
      <c r="E1569" s="42"/>
      <c r="F1569" s="229" t="s">
        <v>2335</v>
      </c>
      <c r="G1569" s="42"/>
      <c r="H1569" s="42"/>
      <c r="I1569" s="230"/>
      <c r="J1569" s="42"/>
      <c r="K1569" s="42"/>
      <c r="L1569" s="46"/>
      <c r="M1569" s="231"/>
      <c r="N1569" s="232"/>
      <c r="O1569" s="86"/>
      <c r="P1569" s="86"/>
      <c r="Q1569" s="86"/>
      <c r="R1569" s="86"/>
      <c r="S1569" s="86"/>
      <c r="T1569" s="87"/>
      <c r="U1569" s="40"/>
      <c r="V1569" s="40"/>
      <c r="W1569" s="40"/>
      <c r="X1569" s="40"/>
      <c r="Y1569" s="40"/>
      <c r="Z1569" s="40"/>
      <c r="AA1569" s="40"/>
      <c r="AB1569" s="40"/>
      <c r="AC1569" s="40"/>
      <c r="AD1569" s="40"/>
      <c r="AE1569" s="40"/>
      <c r="AT1569" s="19" t="s">
        <v>165</v>
      </c>
      <c r="AU1569" s="19" t="s">
        <v>83</v>
      </c>
    </row>
    <row r="1570" s="2" customFormat="1" ht="37.8" customHeight="1">
      <c r="A1570" s="40"/>
      <c r="B1570" s="41"/>
      <c r="C1570" s="215" t="s">
        <v>93</v>
      </c>
      <c r="D1570" s="215" t="s">
        <v>158</v>
      </c>
      <c r="E1570" s="216" t="s">
        <v>2337</v>
      </c>
      <c r="F1570" s="217" t="s">
        <v>2338</v>
      </c>
      <c r="G1570" s="218" t="s">
        <v>257</v>
      </c>
      <c r="H1570" s="219">
        <v>1</v>
      </c>
      <c r="I1570" s="220"/>
      <c r="J1570" s="221">
        <f>ROUND(I1570*H1570,2)</f>
        <v>0</v>
      </c>
      <c r="K1570" s="217" t="s">
        <v>338</v>
      </c>
      <c r="L1570" s="46"/>
      <c r="M1570" s="222" t="s">
        <v>28</v>
      </c>
      <c r="N1570" s="223" t="s">
        <v>45</v>
      </c>
      <c r="O1570" s="86"/>
      <c r="P1570" s="224">
        <f>O1570*H1570</f>
        <v>0</v>
      </c>
      <c r="Q1570" s="224">
        <v>0</v>
      </c>
      <c r="R1570" s="224">
        <f>Q1570*H1570</f>
        <v>0</v>
      </c>
      <c r="S1570" s="224">
        <v>0</v>
      </c>
      <c r="T1570" s="225">
        <f>S1570*H1570</f>
        <v>0</v>
      </c>
      <c r="U1570" s="40"/>
      <c r="V1570" s="40"/>
      <c r="W1570" s="40"/>
      <c r="X1570" s="40"/>
      <c r="Y1570" s="40"/>
      <c r="Z1570" s="40"/>
      <c r="AA1570" s="40"/>
      <c r="AB1570" s="40"/>
      <c r="AC1570" s="40"/>
      <c r="AD1570" s="40"/>
      <c r="AE1570" s="40"/>
      <c r="AR1570" s="226" t="s">
        <v>1391</v>
      </c>
      <c r="AT1570" s="226" t="s">
        <v>158</v>
      </c>
      <c r="AU1570" s="226" t="s">
        <v>83</v>
      </c>
      <c r="AY1570" s="19" t="s">
        <v>156</v>
      </c>
      <c r="BE1570" s="227">
        <f>IF(N1570="základní",J1570,0)</f>
        <v>0</v>
      </c>
      <c r="BF1570" s="227">
        <f>IF(N1570="snížená",J1570,0)</f>
        <v>0</v>
      </c>
      <c r="BG1570" s="227">
        <f>IF(N1570="zákl. přenesená",J1570,0)</f>
        <v>0</v>
      </c>
      <c r="BH1570" s="227">
        <f>IF(N1570="sníž. přenesená",J1570,0)</f>
        <v>0</v>
      </c>
      <c r="BI1570" s="227">
        <f>IF(N1570="nulová",J1570,0)</f>
        <v>0</v>
      </c>
      <c r="BJ1570" s="19" t="s">
        <v>81</v>
      </c>
      <c r="BK1570" s="227">
        <f>ROUND(I1570*H1570,2)</f>
        <v>0</v>
      </c>
      <c r="BL1570" s="19" t="s">
        <v>1391</v>
      </c>
      <c r="BM1570" s="226" t="s">
        <v>2339</v>
      </c>
    </row>
    <row r="1571" s="2" customFormat="1">
      <c r="A1571" s="40"/>
      <c r="B1571" s="41"/>
      <c r="C1571" s="42"/>
      <c r="D1571" s="228" t="s">
        <v>165</v>
      </c>
      <c r="E1571" s="42"/>
      <c r="F1571" s="229" t="s">
        <v>2338</v>
      </c>
      <c r="G1571" s="42"/>
      <c r="H1571" s="42"/>
      <c r="I1571" s="230"/>
      <c r="J1571" s="42"/>
      <c r="K1571" s="42"/>
      <c r="L1571" s="46"/>
      <c r="M1571" s="231"/>
      <c r="N1571" s="232"/>
      <c r="O1571" s="86"/>
      <c r="P1571" s="86"/>
      <c r="Q1571" s="86"/>
      <c r="R1571" s="86"/>
      <c r="S1571" s="86"/>
      <c r="T1571" s="87"/>
      <c r="U1571" s="40"/>
      <c r="V1571" s="40"/>
      <c r="W1571" s="40"/>
      <c r="X1571" s="40"/>
      <c r="Y1571" s="40"/>
      <c r="Z1571" s="40"/>
      <c r="AA1571" s="40"/>
      <c r="AB1571" s="40"/>
      <c r="AC1571" s="40"/>
      <c r="AD1571" s="40"/>
      <c r="AE1571" s="40"/>
      <c r="AT1571" s="19" t="s">
        <v>165</v>
      </c>
      <c r="AU1571" s="19" t="s">
        <v>83</v>
      </c>
    </row>
    <row r="1572" s="2" customFormat="1" ht="37.8" customHeight="1">
      <c r="A1572" s="40"/>
      <c r="B1572" s="41"/>
      <c r="C1572" s="215" t="s">
        <v>97</v>
      </c>
      <c r="D1572" s="215" t="s">
        <v>158</v>
      </c>
      <c r="E1572" s="216" t="s">
        <v>2340</v>
      </c>
      <c r="F1572" s="217" t="s">
        <v>2341</v>
      </c>
      <c r="G1572" s="218" t="s">
        <v>257</v>
      </c>
      <c r="H1572" s="219">
        <v>1</v>
      </c>
      <c r="I1572" s="220"/>
      <c r="J1572" s="221">
        <f>ROUND(I1572*H1572,2)</f>
        <v>0</v>
      </c>
      <c r="K1572" s="217" t="s">
        <v>338</v>
      </c>
      <c r="L1572" s="46"/>
      <c r="M1572" s="222" t="s">
        <v>28</v>
      </c>
      <c r="N1572" s="223" t="s">
        <v>45</v>
      </c>
      <c r="O1572" s="86"/>
      <c r="P1572" s="224">
        <f>O1572*H1572</f>
        <v>0</v>
      </c>
      <c r="Q1572" s="224">
        <v>0</v>
      </c>
      <c r="R1572" s="224">
        <f>Q1572*H1572</f>
        <v>0</v>
      </c>
      <c r="S1572" s="224">
        <v>0</v>
      </c>
      <c r="T1572" s="225">
        <f>S1572*H1572</f>
        <v>0</v>
      </c>
      <c r="U1572" s="40"/>
      <c r="V1572" s="40"/>
      <c r="W1572" s="40"/>
      <c r="X1572" s="40"/>
      <c r="Y1572" s="40"/>
      <c r="Z1572" s="40"/>
      <c r="AA1572" s="40"/>
      <c r="AB1572" s="40"/>
      <c r="AC1572" s="40"/>
      <c r="AD1572" s="40"/>
      <c r="AE1572" s="40"/>
      <c r="AR1572" s="226" t="s">
        <v>1391</v>
      </c>
      <c r="AT1572" s="226" t="s">
        <v>158</v>
      </c>
      <c r="AU1572" s="226" t="s">
        <v>83</v>
      </c>
      <c r="AY1572" s="19" t="s">
        <v>156</v>
      </c>
      <c r="BE1572" s="227">
        <f>IF(N1572="základní",J1572,0)</f>
        <v>0</v>
      </c>
      <c r="BF1572" s="227">
        <f>IF(N1572="snížená",J1572,0)</f>
        <v>0</v>
      </c>
      <c r="BG1572" s="227">
        <f>IF(N1572="zákl. přenesená",J1572,0)</f>
        <v>0</v>
      </c>
      <c r="BH1572" s="227">
        <f>IF(N1572="sníž. přenesená",J1572,0)</f>
        <v>0</v>
      </c>
      <c r="BI1572" s="227">
        <f>IF(N1572="nulová",J1572,0)</f>
        <v>0</v>
      </c>
      <c r="BJ1572" s="19" t="s">
        <v>81</v>
      </c>
      <c r="BK1572" s="227">
        <f>ROUND(I1572*H1572,2)</f>
        <v>0</v>
      </c>
      <c r="BL1572" s="19" t="s">
        <v>1391</v>
      </c>
      <c r="BM1572" s="226" t="s">
        <v>2342</v>
      </c>
    </row>
    <row r="1573" s="2" customFormat="1">
      <c r="A1573" s="40"/>
      <c r="B1573" s="41"/>
      <c r="C1573" s="42"/>
      <c r="D1573" s="228" t="s">
        <v>165</v>
      </c>
      <c r="E1573" s="42"/>
      <c r="F1573" s="229" t="s">
        <v>2341</v>
      </c>
      <c r="G1573" s="42"/>
      <c r="H1573" s="42"/>
      <c r="I1573" s="230"/>
      <c r="J1573" s="42"/>
      <c r="K1573" s="42"/>
      <c r="L1573" s="46"/>
      <c r="M1573" s="231"/>
      <c r="N1573" s="232"/>
      <c r="O1573" s="86"/>
      <c r="P1573" s="86"/>
      <c r="Q1573" s="86"/>
      <c r="R1573" s="86"/>
      <c r="S1573" s="86"/>
      <c r="T1573" s="87"/>
      <c r="U1573" s="40"/>
      <c r="V1573" s="40"/>
      <c r="W1573" s="40"/>
      <c r="X1573" s="40"/>
      <c r="Y1573" s="40"/>
      <c r="Z1573" s="40"/>
      <c r="AA1573" s="40"/>
      <c r="AB1573" s="40"/>
      <c r="AC1573" s="40"/>
      <c r="AD1573" s="40"/>
      <c r="AE1573" s="40"/>
      <c r="AT1573" s="19" t="s">
        <v>165</v>
      </c>
      <c r="AU1573" s="19" t="s">
        <v>83</v>
      </c>
    </row>
    <row r="1574" s="2" customFormat="1" ht="37.8" customHeight="1">
      <c r="A1574" s="40"/>
      <c r="B1574" s="41"/>
      <c r="C1574" s="215" t="s">
        <v>2343</v>
      </c>
      <c r="D1574" s="215" t="s">
        <v>158</v>
      </c>
      <c r="E1574" s="216" t="s">
        <v>2344</v>
      </c>
      <c r="F1574" s="217" t="s">
        <v>2345</v>
      </c>
      <c r="G1574" s="218" t="s">
        <v>257</v>
      </c>
      <c r="H1574" s="219">
        <v>1</v>
      </c>
      <c r="I1574" s="220"/>
      <c r="J1574" s="221">
        <f>ROUND(I1574*H1574,2)</f>
        <v>0</v>
      </c>
      <c r="K1574" s="217" t="s">
        <v>338</v>
      </c>
      <c r="L1574" s="46"/>
      <c r="M1574" s="222" t="s">
        <v>28</v>
      </c>
      <c r="N1574" s="223" t="s">
        <v>45</v>
      </c>
      <c r="O1574" s="86"/>
      <c r="P1574" s="224">
        <f>O1574*H1574</f>
        <v>0</v>
      </c>
      <c r="Q1574" s="224">
        <v>0</v>
      </c>
      <c r="R1574" s="224">
        <f>Q1574*H1574</f>
        <v>0</v>
      </c>
      <c r="S1574" s="224">
        <v>0</v>
      </c>
      <c r="T1574" s="225">
        <f>S1574*H1574</f>
        <v>0</v>
      </c>
      <c r="U1574" s="40"/>
      <c r="V1574" s="40"/>
      <c r="W1574" s="40"/>
      <c r="X1574" s="40"/>
      <c r="Y1574" s="40"/>
      <c r="Z1574" s="40"/>
      <c r="AA1574" s="40"/>
      <c r="AB1574" s="40"/>
      <c r="AC1574" s="40"/>
      <c r="AD1574" s="40"/>
      <c r="AE1574" s="40"/>
      <c r="AR1574" s="226" t="s">
        <v>1391</v>
      </c>
      <c r="AT1574" s="226" t="s">
        <v>158</v>
      </c>
      <c r="AU1574" s="226" t="s">
        <v>83</v>
      </c>
      <c r="AY1574" s="19" t="s">
        <v>156</v>
      </c>
      <c r="BE1574" s="227">
        <f>IF(N1574="základní",J1574,0)</f>
        <v>0</v>
      </c>
      <c r="BF1574" s="227">
        <f>IF(N1574="snížená",J1574,0)</f>
        <v>0</v>
      </c>
      <c r="BG1574" s="227">
        <f>IF(N1574="zákl. přenesená",J1574,0)</f>
        <v>0</v>
      </c>
      <c r="BH1574" s="227">
        <f>IF(N1574="sníž. přenesená",J1574,0)</f>
        <v>0</v>
      </c>
      <c r="BI1574" s="227">
        <f>IF(N1574="nulová",J1574,0)</f>
        <v>0</v>
      </c>
      <c r="BJ1574" s="19" t="s">
        <v>81</v>
      </c>
      <c r="BK1574" s="227">
        <f>ROUND(I1574*H1574,2)</f>
        <v>0</v>
      </c>
      <c r="BL1574" s="19" t="s">
        <v>1391</v>
      </c>
      <c r="BM1574" s="226" t="s">
        <v>2346</v>
      </c>
    </row>
    <row r="1575" s="2" customFormat="1">
      <c r="A1575" s="40"/>
      <c r="B1575" s="41"/>
      <c r="C1575" s="42"/>
      <c r="D1575" s="228" t="s">
        <v>165</v>
      </c>
      <c r="E1575" s="42"/>
      <c r="F1575" s="229" t="s">
        <v>2345</v>
      </c>
      <c r="G1575" s="42"/>
      <c r="H1575" s="42"/>
      <c r="I1575" s="230"/>
      <c r="J1575" s="42"/>
      <c r="K1575" s="42"/>
      <c r="L1575" s="46"/>
      <c r="M1575" s="231"/>
      <c r="N1575" s="232"/>
      <c r="O1575" s="86"/>
      <c r="P1575" s="86"/>
      <c r="Q1575" s="86"/>
      <c r="R1575" s="86"/>
      <c r="S1575" s="86"/>
      <c r="T1575" s="87"/>
      <c r="U1575" s="40"/>
      <c r="V1575" s="40"/>
      <c r="W1575" s="40"/>
      <c r="X1575" s="40"/>
      <c r="Y1575" s="40"/>
      <c r="Z1575" s="40"/>
      <c r="AA1575" s="40"/>
      <c r="AB1575" s="40"/>
      <c r="AC1575" s="40"/>
      <c r="AD1575" s="40"/>
      <c r="AE1575" s="40"/>
      <c r="AT1575" s="19" t="s">
        <v>165</v>
      </c>
      <c r="AU1575" s="19" t="s">
        <v>83</v>
      </c>
    </row>
    <row r="1576" s="2" customFormat="1" ht="37.8" customHeight="1">
      <c r="A1576" s="40"/>
      <c r="B1576" s="41"/>
      <c r="C1576" s="215" t="s">
        <v>2347</v>
      </c>
      <c r="D1576" s="215" t="s">
        <v>158</v>
      </c>
      <c r="E1576" s="216" t="s">
        <v>2348</v>
      </c>
      <c r="F1576" s="217" t="s">
        <v>2349</v>
      </c>
      <c r="G1576" s="218" t="s">
        <v>257</v>
      </c>
      <c r="H1576" s="219">
        <v>1</v>
      </c>
      <c r="I1576" s="220"/>
      <c r="J1576" s="221">
        <f>ROUND(I1576*H1576,2)</f>
        <v>0</v>
      </c>
      <c r="K1576" s="217" t="s">
        <v>338</v>
      </c>
      <c r="L1576" s="46"/>
      <c r="M1576" s="222" t="s">
        <v>28</v>
      </c>
      <c r="N1576" s="223" t="s">
        <v>45</v>
      </c>
      <c r="O1576" s="86"/>
      <c r="P1576" s="224">
        <f>O1576*H1576</f>
        <v>0</v>
      </c>
      <c r="Q1576" s="224">
        <v>0</v>
      </c>
      <c r="R1576" s="224">
        <f>Q1576*H1576</f>
        <v>0</v>
      </c>
      <c r="S1576" s="224">
        <v>0</v>
      </c>
      <c r="T1576" s="225">
        <f>S1576*H1576</f>
        <v>0</v>
      </c>
      <c r="U1576" s="40"/>
      <c r="V1576" s="40"/>
      <c r="W1576" s="40"/>
      <c r="X1576" s="40"/>
      <c r="Y1576" s="40"/>
      <c r="Z1576" s="40"/>
      <c r="AA1576" s="40"/>
      <c r="AB1576" s="40"/>
      <c r="AC1576" s="40"/>
      <c r="AD1576" s="40"/>
      <c r="AE1576" s="40"/>
      <c r="AR1576" s="226" t="s">
        <v>1391</v>
      </c>
      <c r="AT1576" s="226" t="s">
        <v>158</v>
      </c>
      <c r="AU1576" s="226" t="s">
        <v>83</v>
      </c>
      <c r="AY1576" s="19" t="s">
        <v>156</v>
      </c>
      <c r="BE1576" s="227">
        <f>IF(N1576="základní",J1576,0)</f>
        <v>0</v>
      </c>
      <c r="BF1576" s="227">
        <f>IF(N1576="snížená",J1576,0)</f>
        <v>0</v>
      </c>
      <c r="BG1576" s="227">
        <f>IF(N1576="zákl. přenesená",J1576,0)</f>
        <v>0</v>
      </c>
      <c r="BH1576" s="227">
        <f>IF(N1576="sníž. přenesená",J1576,0)</f>
        <v>0</v>
      </c>
      <c r="BI1576" s="227">
        <f>IF(N1576="nulová",J1576,0)</f>
        <v>0</v>
      </c>
      <c r="BJ1576" s="19" t="s">
        <v>81</v>
      </c>
      <c r="BK1576" s="227">
        <f>ROUND(I1576*H1576,2)</f>
        <v>0</v>
      </c>
      <c r="BL1576" s="19" t="s">
        <v>1391</v>
      </c>
      <c r="BM1576" s="226" t="s">
        <v>2350</v>
      </c>
    </row>
    <row r="1577" s="2" customFormat="1">
      <c r="A1577" s="40"/>
      <c r="B1577" s="41"/>
      <c r="C1577" s="42"/>
      <c r="D1577" s="228" t="s">
        <v>165</v>
      </c>
      <c r="E1577" s="42"/>
      <c r="F1577" s="229" t="s">
        <v>2349</v>
      </c>
      <c r="G1577" s="42"/>
      <c r="H1577" s="42"/>
      <c r="I1577" s="230"/>
      <c r="J1577" s="42"/>
      <c r="K1577" s="42"/>
      <c r="L1577" s="46"/>
      <c r="M1577" s="231"/>
      <c r="N1577" s="232"/>
      <c r="O1577" s="86"/>
      <c r="P1577" s="86"/>
      <c r="Q1577" s="86"/>
      <c r="R1577" s="86"/>
      <c r="S1577" s="86"/>
      <c r="T1577" s="87"/>
      <c r="U1577" s="40"/>
      <c r="V1577" s="40"/>
      <c r="W1577" s="40"/>
      <c r="X1577" s="40"/>
      <c r="Y1577" s="40"/>
      <c r="Z1577" s="40"/>
      <c r="AA1577" s="40"/>
      <c r="AB1577" s="40"/>
      <c r="AC1577" s="40"/>
      <c r="AD1577" s="40"/>
      <c r="AE1577" s="40"/>
      <c r="AT1577" s="19" t="s">
        <v>165</v>
      </c>
      <c r="AU1577" s="19" t="s">
        <v>83</v>
      </c>
    </row>
    <row r="1578" s="2" customFormat="1" ht="37.8" customHeight="1">
      <c r="A1578" s="40"/>
      <c r="B1578" s="41"/>
      <c r="C1578" s="215" t="s">
        <v>2351</v>
      </c>
      <c r="D1578" s="215" t="s">
        <v>158</v>
      </c>
      <c r="E1578" s="216" t="s">
        <v>2352</v>
      </c>
      <c r="F1578" s="217" t="s">
        <v>2353</v>
      </c>
      <c r="G1578" s="218" t="s">
        <v>257</v>
      </c>
      <c r="H1578" s="219">
        <v>1</v>
      </c>
      <c r="I1578" s="220"/>
      <c r="J1578" s="221">
        <f>ROUND(I1578*H1578,2)</f>
        <v>0</v>
      </c>
      <c r="K1578" s="217" t="s">
        <v>338</v>
      </c>
      <c r="L1578" s="46"/>
      <c r="M1578" s="222" t="s">
        <v>28</v>
      </c>
      <c r="N1578" s="223" t="s">
        <v>45</v>
      </c>
      <c r="O1578" s="86"/>
      <c r="P1578" s="224">
        <f>O1578*H1578</f>
        <v>0</v>
      </c>
      <c r="Q1578" s="224">
        <v>0</v>
      </c>
      <c r="R1578" s="224">
        <f>Q1578*H1578</f>
        <v>0</v>
      </c>
      <c r="S1578" s="224">
        <v>0</v>
      </c>
      <c r="T1578" s="225">
        <f>S1578*H1578</f>
        <v>0</v>
      </c>
      <c r="U1578" s="40"/>
      <c r="V1578" s="40"/>
      <c r="W1578" s="40"/>
      <c r="X1578" s="40"/>
      <c r="Y1578" s="40"/>
      <c r="Z1578" s="40"/>
      <c r="AA1578" s="40"/>
      <c r="AB1578" s="40"/>
      <c r="AC1578" s="40"/>
      <c r="AD1578" s="40"/>
      <c r="AE1578" s="40"/>
      <c r="AR1578" s="226" t="s">
        <v>1391</v>
      </c>
      <c r="AT1578" s="226" t="s">
        <v>158</v>
      </c>
      <c r="AU1578" s="226" t="s">
        <v>83</v>
      </c>
      <c r="AY1578" s="19" t="s">
        <v>156</v>
      </c>
      <c r="BE1578" s="227">
        <f>IF(N1578="základní",J1578,0)</f>
        <v>0</v>
      </c>
      <c r="BF1578" s="227">
        <f>IF(N1578="snížená",J1578,0)</f>
        <v>0</v>
      </c>
      <c r="BG1578" s="227">
        <f>IF(N1578="zákl. přenesená",J1578,0)</f>
        <v>0</v>
      </c>
      <c r="BH1578" s="227">
        <f>IF(N1578="sníž. přenesená",J1578,0)</f>
        <v>0</v>
      </c>
      <c r="BI1578" s="227">
        <f>IF(N1578="nulová",J1578,0)</f>
        <v>0</v>
      </c>
      <c r="BJ1578" s="19" t="s">
        <v>81</v>
      </c>
      <c r="BK1578" s="227">
        <f>ROUND(I1578*H1578,2)</f>
        <v>0</v>
      </c>
      <c r="BL1578" s="19" t="s">
        <v>1391</v>
      </c>
      <c r="BM1578" s="226" t="s">
        <v>2354</v>
      </c>
    </row>
    <row r="1579" s="2" customFormat="1">
      <c r="A1579" s="40"/>
      <c r="B1579" s="41"/>
      <c r="C1579" s="42"/>
      <c r="D1579" s="228" t="s">
        <v>165</v>
      </c>
      <c r="E1579" s="42"/>
      <c r="F1579" s="229" t="s">
        <v>2353</v>
      </c>
      <c r="G1579" s="42"/>
      <c r="H1579" s="42"/>
      <c r="I1579" s="230"/>
      <c r="J1579" s="42"/>
      <c r="K1579" s="42"/>
      <c r="L1579" s="46"/>
      <c r="M1579" s="231"/>
      <c r="N1579" s="232"/>
      <c r="O1579" s="86"/>
      <c r="P1579" s="86"/>
      <c r="Q1579" s="86"/>
      <c r="R1579" s="86"/>
      <c r="S1579" s="86"/>
      <c r="T1579" s="87"/>
      <c r="U1579" s="40"/>
      <c r="V1579" s="40"/>
      <c r="W1579" s="40"/>
      <c r="X1579" s="40"/>
      <c r="Y1579" s="40"/>
      <c r="Z1579" s="40"/>
      <c r="AA1579" s="40"/>
      <c r="AB1579" s="40"/>
      <c r="AC1579" s="40"/>
      <c r="AD1579" s="40"/>
      <c r="AE1579" s="40"/>
      <c r="AT1579" s="19" t="s">
        <v>165</v>
      </c>
      <c r="AU1579" s="19" t="s">
        <v>83</v>
      </c>
    </row>
    <row r="1580" s="2" customFormat="1" ht="37.8" customHeight="1">
      <c r="A1580" s="40"/>
      <c r="B1580" s="41"/>
      <c r="C1580" s="215" t="s">
        <v>2355</v>
      </c>
      <c r="D1580" s="215" t="s">
        <v>158</v>
      </c>
      <c r="E1580" s="216" t="s">
        <v>2356</v>
      </c>
      <c r="F1580" s="217" t="s">
        <v>2357</v>
      </c>
      <c r="G1580" s="218" t="s">
        <v>257</v>
      </c>
      <c r="H1580" s="219">
        <v>1</v>
      </c>
      <c r="I1580" s="220"/>
      <c r="J1580" s="221">
        <f>ROUND(I1580*H1580,2)</f>
        <v>0</v>
      </c>
      <c r="K1580" s="217" t="s">
        <v>338</v>
      </c>
      <c r="L1580" s="46"/>
      <c r="M1580" s="222" t="s">
        <v>28</v>
      </c>
      <c r="N1580" s="223" t="s">
        <v>45</v>
      </c>
      <c r="O1580" s="86"/>
      <c r="P1580" s="224">
        <f>O1580*H1580</f>
        <v>0</v>
      </c>
      <c r="Q1580" s="224">
        <v>0</v>
      </c>
      <c r="R1580" s="224">
        <f>Q1580*H1580</f>
        <v>0</v>
      </c>
      <c r="S1580" s="224">
        <v>0</v>
      </c>
      <c r="T1580" s="225">
        <f>S1580*H1580</f>
        <v>0</v>
      </c>
      <c r="U1580" s="40"/>
      <c r="V1580" s="40"/>
      <c r="W1580" s="40"/>
      <c r="X1580" s="40"/>
      <c r="Y1580" s="40"/>
      <c r="Z1580" s="40"/>
      <c r="AA1580" s="40"/>
      <c r="AB1580" s="40"/>
      <c r="AC1580" s="40"/>
      <c r="AD1580" s="40"/>
      <c r="AE1580" s="40"/>
      <c r="AR1580" s="226" t="s">
        <v>1391</v>
      </c>
      <c r="AT1580" s="226" t="s">
        <v>158</v>
      </c>
      <c r="AU1580" s="226" t="s">
        <v>83</v>
      </c>
      <c r="AY1580" s="19" t="s">
        <v>156</v>
      </c>
      <c r="BE1580" s="227">
        <f>IF(N1580="základní",J1580,0)</f>
        <v>0</v>
      </c>
      <c r="BF1580" s="227">
        <f>IF(N1580="snížená",J1580,0)</f>
        <v>0</v>
      </c>
      <c r="BG1580" s="227">
        <f>IF(N1580="zákl. přenesená",J1580,0)</f>
        <v>0</v>
      </c>
      <c r="BH1580" s="227">
        <f>IF(N1580="sníž. přenesená",J1580,0)</f>
        <v>0</v>
      </c>
      <c r="BI1580" s="227">
        <f>IF(N1580="nulová",J1580,0)</f>
        <v>0</v>
      </c>
      <c r="BJ1580" s="19" t="s">
        <v>81</v>
      </c>
      <c r="BK1580" s="227">
        <f>ROUND(I1580*H1580,2)</f>
        <v>0</v>
      </c>
      <c r="BL1580" s="19" t="s">
        <v>1391</v>
      </c>
      <c r="BM1580" s="226" t="s">
        <v>2358</v>
      </c>
    </row>
    <row r="1581" s="2" customFormat="1">
      <c r="A1581" s="40"/>
      <c r="B1581" s="41"/>
      <c r="C1581" s="42"/>
      <c r="D1581" s="228" t="s">
        <v>165</v>
      </c>
      <c r="E1581" s="42"/>
      <c r="F1581" s="229" t="s">
        <v>2357</v>
      </c>
      <c r="G1581" s="42"/>
      <c r="H1581" s="42"/>
      <c r="I1581" s="230"/>
      <c r="J1581" s="42"/>
      <c r="K1581" s="42"/>
      <c r="L1581" s="46"/>
      <c r="M1581" s="231"/>
      <c r="N1581" s="232"/>
      <c r="O1581" s="86"/>
      <c r="P1581" s="86"/>
      <c r="Q1581" s="86"/>
      <c r="R1581" s="86"/>
      <c r="S1581" s="86"/>
      <c r="T1581" s="87"/>
      <c r="U1581" s="40"/>
      <c r="V1581" s="40"/>
      <c r="W1581" s="40"/>
      <c r="X1581" s="40"/>
      <c r="Y1581" s="40"/>
      <c r="Z1581" s="40"/>
      <c r="AA1581" s="40"/>
      <c r="AB1581" s="40"/>
      <c r="AC1581" s="40"/>
      <c r="AD1581" s="40"/>
      <c r="AE1581" s="40"/>
      <c r="AT1581" s="19" t="s">
        <v>165</v>
      </c>
      <c r="AU1581" s="19" t="s">
        <v>83</v>
      </c>
    </row>
    <row r="1582" s="2" customFormat="1" ht="37.8" customHeight="1">
      <c r="A1582" s="40"/>
      <c r="B1582" s="41"/>
      <c r="C1582" s="215" t="s">
        <v>2359</v>
      </c>
      <c r="D1582" s="215" t="s">
        <v>158</v>
      </c>
      <c r="E1582" s="216" t="s">
        <v>2360</v>
      </c>
      <c r="F1582" s="217" t="s">
        <v>2361</v>
      </c>
      <c r="G1582" s="218" t="s">
        <v>257</v>
      </c>
      <c r="H1582" s="219">
        <v>1</v>
      </c>
      <c r="I1582" s="220"/>
      <c r="J1582" s="221">
        <f>ROUND(I1582*H1582,2)</f>
        <v>0</v>
      </c>
      <c r="K1582" s="217" t="s">
        <v>338</v>
      </c>
      <c r="L1582" s="46"/>
      <c r="M1582" s="222" t="s">
        <v>28</v>
      </c>
      <c r="N1582" s="223" t="s">
        <v>45</v>
      </c>
      <c r="O1582" s="86"/>
      <c r="P1582" s="224">
        <f>O1582*H1582</f>
        <v>0</v>
      </c>
      <c r="Q1582" s="224">
        <v>0</v>
      </c>
      <c r="R1582" s="224">
        <f>Q1582*H1582</f>
        <v>0</v>
      </c>
      <c r="S1582" s="224">
        <v>0</v>
      </c>
      <c r="T1582" s="225">
        <f>S1582*H1582</f>
        <v>0</v>
      </c>
      <c r="U1582" s="40"/>
      <c r="V1582" s="40"/>
      <c r="W1582" s="40"/>
      <c r="X1582" s="40"/>
      <c r="Y1582" s="40"/>
      <c r="Z1582" s="40"/>
      <c r="AA1582" s="40"/>
      <c r="AB1582" s="40"/>
      <c r="AC1582" s="40"/>
      <c r="AD1582" s="40"/>
      <c r="AE1582" s="40"/>
      <c r="AR1582" s="226" t="s">
        <v>1391</v>
      </c>
      <c r="AT1582" s="226" t="s">
        <v>158</v>
      </c>
      <c r="AU1582" s="226" t="s">
        <v>83</v>
      </c>
      <c r="AY1582" s="19" t="s">
        <v>156</v>
      </c>
      <c r="BE1582" s="227">
        <f>IF(N1582="základní",J1582,0)</f>
        <v>0</v>
      </c>
      <c r="BF1582" s="227">
        <f>IF(N1582="snížená",J1582,0)</f>
        <v>0</v>
      </c>
      <c r="BG1582" s="227">
        <f>IF(N1582="zákl. přenesená",J1582,0)</f>
        <v>0</v>
      </c>
      <c r="BH1582" s="227">
        <f>IF(N1582="sníž. přenesená",J1582,0)</f>
        <v>0</v>
      </c>
      <c r="BI1582" s="227">
        <f>IF(N1582="nulová",J1582,0)</f>
        <v>0</v>
      </c>
      <c r="BJ1582" s="19" t="s">
        <v>81</v>
      </c>
      <c r="BK1582" s="227">
        <f>ROUND(I1582*H1582,2)</f>
        <v>0</v>
      </c>
      <c r="BL1582" s="19" t="s">
        <v>1391</v>
      </c>
      <c r="BM1582" s="226" t="s">
        <v>2362</v>
      </c>
    </row>
    <row r="1583" s="2" customFormat="1">
      <c r="A1583" s="40"/>
      <c r="B1583" s="41"/>
      <c r="C1583" s="42"/>
      <c r="D1583" s="228" t="s">
        <v>165</v>
      </c>
      <c r="E1583" s="42"/>
      <c r="F1583" s="229" t="s">
        <v>2361</v>
      </c>
      <c r="G1583" s="42"/>
      <c r="H1583" s="42"/>
      <c r="I1583" s="230"/>
      <c r="J1583" s="42"/>
      <c r="K1583" s="42"/>
      <c r="L1583" s="46"/>
      <c r="M1583" s="231"/>
      <c r="N1583" s="232"/>
      <c r="O1583" s="86"/>
      <c r="P1583" s="86"/>
      <c r="Q1583" s="86"/>
      <c r="R1583" s="86"/>
      <c r="S1583" s="86"/>
      <c r="T1583" s="87"/>
      <c r="U1583" s="40"/>
      <c r="V1583" s="40"/>
      <c r="W1583" s="40"/>
      <c r="X1583" s="40"/>
      <c r="Y1583" s="40"/>
      <c r="Z1583" s="40"/>
      <c r="AA1583" s="40"/>
      <c r="AB1583" s="40"/>
      <c r="AC1583" s="40"/>
      <c r="AD1583" s="40"/>
      <c r="AE1583" s="40"/>
      <c r="AT1583" s="19" t="s">
        <v>165</v>
      </c>
      <c r="AU1583" s="19" t="s">
        <v>83</v>
      </c>
    </row>
    <row r="1584" s="2" customFormat="1" ht="37.8" customHeight="1">
      <c r="A1584" s="40"/>
      <c r="B1584" s="41"/>
      <c r="C1584" s="215" t="s">
        <v>2363</v>
      </c>
      <c r="D1584" s="215" t="s">
        <v>158</v>
      </c>
      <c r="E1584" s="216" t="s">
        <v>2364</v>
      </c>
      <c r="F1584" s="217" t="s">
        <v>2365</v>
      </c>
      <c r="G1584" s="218" t="s">
        <v>257</v>
      </c>
      <c r="H1584" s="219">
        <v>1</v>
      </c>
      <c r="I1584" s="220"/>
      <c r="J1584" s="221">
        <f>ROUND(I1584*H1584,2)</f>
        <v>0</v>
      </c>
      <c r="K1584" s="217" t="s">
        <v>338</v>
      </c>
      <c r="L1584" s="46"/>
      <c r="M1584" s="222" t="s">
        <v>28</v>
      </c>
      <c r="N1584" s="223" t="s">
        <v>45</v>
      </c>
      <c r="O1584" s="86"/>
      <c r="P1584" s="224">
        <f>O1584*H1584</f>
        <v>0</v>
      </c>
      <c r="Q1584" s="224">
        <v>0</v>
      </c>
      <c r="R1584" s="224">
        <f>Q1584*H1584</f>
        <v>0</v>
      </c>
      <c r="S1584" s="224">
        <v>0</v>
      </c>
      <c r="T1584" s="225">
        <f>S1584*H1584</f>
        <v>0</v>
      </c>
      <c r="U1584" s="40"/>
      <c r="V1584" s="40"/>
      <c r="W1584" s="40"/>
      <c r="X1584" s="40"/>
      <c r="Y1584" s="40"/>
      <c r="Z1584" s="40"/>
      <c r="AA1584" s="40"/>
      <c r="AB1584" s="40"/>
      <c r="AC1584" s="40"/>
      <c r="AD1584" s="40"/>
      <c r="AE1584" s="40"/>
      <c r="AR1584" s="226" t="s">
        <v>1391</v>
      </c>
      <c r="AT1584" s="226" t="s">
        <v>158</v>
      </c>
      <c r="AU1584" s="226" t="s">
        <v>83</v>
      </c>
      <c r="AY1584" s="19" t="s">
        <v>156</v>
      </c>
      <c r="BE1584" s="227">
        <f>IF(N1584="základní",J1584,0)</f>
        <v>0</v>
      </c>
      <c r="BF1584" s="227">
        <f>IF(N1584="snížená",J1584,0)</f>
        <v>0</v>
      </c>
      <c r="BG1584" s="227">
        <f>IF(N1584="zákl. přenesená",J1584,0)</f>
        <v>0</v>
      </c>
      <c r="BH1584" s="227">
        <f>IF(N1584="sníž. přenesená",J1584,0)</f>
        <v>0</v>
      </c>
      <c r="BI1584" s="227">
        <f>IF(N1584="nulová",J1584,0)</f>
        <v>0</v>
      </c>
      <c r="BJ1584" s="19" t="s">
        <v>81</v>
      </c>
      <c r="BK1584" s="227">
        <f>ROUND(I1584*H1584,2)</f>
        <v>0</v>
      </c>
      <c r="BL1584" s="19" t="s">
        <v>1391</v>
      </c>
      <c r="BM1584" s="226" t="s">
        <v>2366</v>
      </c>
    </row>
    <row r="1585" s="2" customFormat="1">
      <c r="A1585" s="40"/>
      <c r="B1585" s="41"/>
      <c r="C1585" s="42"/>
      <c r="D1585" s="228" t="s">
        <v>165</v>
      </c>
      <c r="E1585" s="42"/>
      <c r="F1585" s="229" t="s">
        <v>2365</v>
      </c>
      <c r="G1585" s="42"/>
      <c r="H1585" s="42"/>
      <c r="I1585" s="230"/>
      <c r="J1585" s="42"/>
      <c r="K1585" s="42"/>
      <c r="L1585" s="46"/>
      <c r="M1585" s="231"/>
      <c r="N1585" s="232"/>
      <c r="O1585" s="86"/>
      <c r="P1585" s="86"/>
      <c r="Q1585" s="86"/>
      <c r="R1585" s="86"/>
      <c r="S1585" s="86"/>
      <c r="T1585" s="87"/>
      <c r="U1585" s="40"/>
      <c r="V1585" s="40"/>
      <c r="W1585" s="40"/>
      <c r="X1585" s="40"/>
      <c r="Y1585" s="40"/>
      <c r="Z1585" s="40"/>
      <c r="AA1585" s="40"/>
      <c r="AB1585" s="40"/>
      <c r="AC1585" s="40"/>
      <c r="AD1585" s="40"/>
      <c r="AE1585" s="40"/>
      <c r="AT1585" s="19" t="s">
        <v>165</v>
      </c>
      <c r="AU1585" s="19" t="s">
        <v>83</v>
      </c>
    </row>
    <row r="1586" s="2" customFormat="1" ht="37.8" customHeight="1">
      <c r="A1586" s="40"/>
      <c r="B1586" s="41"/>
      <c r="C1586" s="215" t="s">
        <v>2367</v>
      </c>
      <c r="D1586" s="215" t="s">
        <v>158</v>
      </c>
      <c r="E1586" s="216" t="s">
        <v>2368</v>
      </c>
      <c r="F1586" s="217" t="s">
        <v>2369</v>
      </c>
      <c r="G1586" s="218" t="s">
        <v>257</v>
      </c>
      <c r="H1586" s="219">
        <v>1</v>
      </c>
      <c r="I1586" s="220"/>
      <c r="J1586" s="221">
        <f>ROUND(I1586*H1586,2)</f>
        <v>0</v>
      </c>
      <c r="K1586" s="217" t="s">
        <v>338</v>
      </c>
      <c r="L1586" s="46"/>
      <c r="M1586" s="222" t="s">
        <v>28</v>
      </c>
      <c r="N1586" s="223" t="s">
        <v>45</v>
      </c>
      <c r="O1586" s="86"/>
      <c r="P1586" s="224">
        <f>O1586*H1586</f>
        <v>0</v>
      </c>
      <c r="Q1586" s="224">
        <v>0</v>
      </c>
      <c r="R1586" s="224">
        <f>Q1586*H1586</f>
        <v>0</v>
      </c>
      <c r="S1586" s="224">
        <v>0</v>
      </c>
      <c r="T1586" s="225">
        <f>S1586*H1586</f>
        <v>0</v>
      </c>
      <c r="U1586" s="40"/>
      <c r="V1586" s="40"/>
      <c r="W1586" s="40"/>
      <c r="X1586" s="40"/>
      <c r="Y1586" s="40"/>
      <c r="Z1586" s="40"/>
      <c r="AA1586" s="40"/>
      <c r="AB1586" s="40"/>
      <c r="AC1586" s="40"/>
      <c r="AD1586" s="40"/>
      <c r="AE1586" s="40"/>
      <c r="AR1586" s="226" t="s">
        <v>1391</v>
      </c>
      <c r="AT1586" s="226" t="s">
        <v>158</v>
      </c>
      <c r="AU1586" s="226" t="s">
        <v>83</v>
      </c>
      <c r="AY1586" s="19" t="s">
        <v>156</v>
      </c>
      <c r="BE1586" s="227">
        <f>IF(N1586="základní",J1586,0)</f>
        <v>0</v>
      </c>
      <c r="BF1586" s="227">
        <f>IF(N1586="snížená",J1586,0)</f>
        <v>0</v>
      </c>
      <c r="BG1586" s="227">
        <f>IF(N1586="zákl. přenesená",J1586,0)</f>
        <v>0</v>
      </c>
      <c r="BH1586" s="227">
        <f>IF(N1586="sníž. přenesená",J1586,0)</f>
        <v>0</v>
      </c>
      <c r="BI1586" s="227">
        <f>IF(N1586="nulová",J1586,0)</f>
        <v>0</v>
      </c>
      <c r="BJ1586" s="19" t="s">
        <v>81</v>
      </c>
      <c r="BK1586" s="227">
        <f>ROUND(I1586*H1586,2)</f>
        <v>0</v>
      </c>
      <c r="BL1586" s="19" t="s">
        <v>1391</v>
      </c>
      <c r="BM1586" s="226" t="s">
        <v>2370</v>
      </c>
    </row>
    <row r="1587" s="2" customFormat="1">
      <c r="A1587" s="40"/>
      <c r="B1587" s="41"/>
      <c r="C1587" s="42"/>
      <c r="D1587" s="228" t="s">
        <v>165</v>
      </c>
      <c r="E1587" s="42"/>
      <c r="F1587" s="229" t="s">
        <v>2369</v>
      </c>
      <c r="G1587" s="42"/>
      <c r="H1587" s="42"/>
      <c r="I1587" s="230"/>
      <c r="J1587" s="42"/>
      <c r="K1587" s="42"/>
      <c r="L1587" s="46"/>
      <c r="M1587" s="231"/>
      <c r="N1587" s="232"/>
      <c r="O1587" s="86"/>
      <c r="P1587" s="86"/>
      <c r="Q1587" s="86"/>
      <c r="R1587" s="86"/>
      <c r="S1587" s="86"/>
      <c r="T1587" s="87"/>
      <c r="U1587" s="40"/>
      <c r="V1587" s="40"/>
      <c r="W1587" s="40"/>
      <c r="X1587" s="40"/>
      <c r="Y1587" s="40"/>
      <c r="Z1587" s="40"/>
      <c r="AA1587" s="40"/>
      <c r="AB1587" s="40"/>
      <c r="AC1587" s="40"/>
      <c r="AD1587" s="40"/>
      <c r="AE1587" s="40"/>
      <c r="AT1587" s="19" t="s">
        <v>165</v>
      </c>
      <c r="AU1587" s="19" t="s">
        <v>83</v>
      </c>
    </row>
    <row r="1588" s="2" customFormat="1" ht="37.8" customHeight="1">
      <c r="A1588" s="40"/>
      <c r="B1588" s="41"/>
      <c r="C1588" s="215" t="s">
        <v>2371</v>
      </c>
      <c r="D1588" s="215" t="s">
        <v>158</v>
      </c>
      <c r="E1588" s="216" t="s">
        <v>2372</v>
      </c>
      <c r="F1588" s="217" t="s">
        <v>2373</v>
      </c>
      <c r="G1588" s="218" t="s">
        <v>257</v>
      </c>
      <c r="H1588" s="219">
        <v>1</v>
      </c>
      <c r="I1588" s="220"/>
      <c r="J1588" s="221">
        <f>ROUND(I1588*H1588,2)</f>
        <v>0</v>
      </c>
      <c r="K1588" s="217" t="s">
        <v>338</v>
      </c>
      <c r="L1588" s="46"/>
      <c r="M1588" s="222" t="s">
        <v>28</v>
      </c>
      <c r="N1588" s="223" t="s">
        <v>45</v>
      </c>
      <c r="O1588" s="86"/>
      <c r="P1588" s="224">
        <f>O1588*H1588</f>
        <v>0</v>
      </c>
      <c r="Q1588" s="224">
        <v>0</v>
      </c>
      <c r="R1588" s="224">
        <f>Q1588*H1588</f>
        <v>0</v>
      </c>
      <c r="S1588" s="224">
        <v>0</v>
      </c>
      <c r="T1588" s="225">
        <f>S1588*H1588</f>
        <v>0</v>
      </c>
      <c r="U1588" s="40"/>
      <c r="V1588" s="40"/>
      <c r="W1588" s="40"/>
      <c r="X1588" s="40"/>
      <c r="Y1588" s="40"/>
      <c r="Z1588" s="40"/>
      <c r="AA1588" s="40"/>
      <c r="AB1588" s="40"/>
      <c r="AC1588" s="40"/>
      <c r="AD1588" s="40"/>
      <c r="AE1588" s="40"/>
      <c r="AR1588" s="226" t="s">
        <v>1391</v>
      </c>
      <c r="AT1588" s="226" t="s">
        <v>158</v>
      </c>
      <c r="AU1588" s="226" t="s">
        <v>83</v>
      </c>
      <c r="AY1588" s="19" t="s">
        <v>156</v>
      </c>
      <c r="BE1588" s="227">
        <f>IF(N1588="základní",J1588,0)</f>
        <v>0</v>
      </c>
      <c r="BF1588" s="227">
        <f>IF(N1588="snížená",J1588,0)</f>
        <v>0</v>
      </c>
      <c r="BG1588" s="227">
        <f>IF(N1588="zákl. přenesená",J1588,0)</f>
        <v>0</v>
      </c>
      <c r="BH1588" s="227">
        <f>IF(N1588="sníž. přenesená",J1588,0)</f>
        <v>0</v>
      </c>
      <c r="BI1588" s="227">
        <f>IF(N1588="nulová",J1588,0)</f>
        <v>0</v>
      </c>
      <c r="BJ1588" s="19" t="s">
        <v>81</v>
      </c>
      <c r="BK1588" s="227">
        <f>ROUND(I1588*H1588,2)</f>
        <v>0</v>
      </c>
      <c r="BL1588" s="19" t="s">
        <v>1391</v>
      </c>
      <c r="BM1588" s="226" t="s">
        <v>2374</v>
      </c>
    </row>
    <row r="1589" s="2" customFormat="1">
      <c r="A1589" s="40"/>
      <c r="B1589" s="41"/>
      <c r="C1589" s="42"/>
      <c r="D1589" s="228" t="s">
        <v>165</v>
      </c>
      <c r="E1589" s="42"/>
      <c r="F1589" s="229" t="s">
        <v>2373</v>
      </c>
      <c r="G1589" s="42"/>
      <c r="H1589" s="42"/>
      <c r="I1589" s="230"/>
      <c r="J1589" s="42"/>
      <c r="K1589" s="42"/>
      <c r="L1589" s="46"/>
      <c r="M1589" s="231"/>
      <c r="N1589" s="232"/>
      <c r="O1589" s="86"/>
      <c r="P1589" s="86"/>
      <c r="Q1589" s="86"/>
      <c r="R1589" s="86"/>
      <c r="S1589" s="86"/>
      <c r="T1589" s="87"/>
      <c r="U1589" s="40"/>
      <c r="V1589" s="40"/>
      <c r="W1589" s="40"/>
      <c r="X1589" s="40"/>
      <c r="Y1589" s="40"/>
      <c r="Z1589" s="40"/>
      <c r="AA1589" s="40"/>
      <c r="AB1589" s="40"/>
      <c r="AC1589" s="40"/>
      <c r="AD1589" s="40"/>
      <c r="AE1589" s="40"/>
      <c r="AT1589" s="19" t="s">
        <v>165</v>
      </c>
      <c r="AU1589" s="19" t="s">
        <v>83</v>
      </c>
    </row>
    <row r="1590" s="2" customFormat="1" ht="37.8" customHeight="1">
      <c r="A1590" s="40"/>
      <c r="B1590" s="41"/>
      <c r="C1590" s="215" t="s">
        <v>2375</v>
      </c>
      <c r="D1590" s="215" t="s">
        <v>158</v>
      </c>
      <c r="E1590" s="216" t="s">
        <v>2376</v>
      </c>
      <c r="F1590" s="217" t="s">
        <v>2377</v>
      </c>
      <c r="G1590" s="218" t="s">
        <v>257</v>
      </c>
      <c r="H1590" s="219">
        <v>2</v>
      </c>
      <c r="I1590" s="220"/>
      <c r="J1590" s="221">
        <f>ROUND(I1590*H1590,2)</f>
        <v>0</v>
      </c>
      <c r="K1590" s="217" t="s">
        <v>338</v>
      </c>
      <c r="L1590" s="46"/>
      <c r="M1590" s="222" t="s">
        <v>28</v>
      </c>
      <c r="N1590" s="223" t="s">
        <v>45</v>
      </c>
      <c r="O1590" s="86"/>
      <c r="P1590" s="224">
        <f>O1590*H1590</f>
        <v>0</v>
      </c>
      <c r="Q1590" s="224">
        <v>0</v>
      </c>
      <c r="R1590" s="224">
        <f>Q1590*H1590</f>
        <v>0</v>
      </c>
      <c r="S1590" s="224">
        <v>0</v>
      </c>
      <c r="T1590" s="225">
        <f>S1590*H1590</f>
        <v>0</v>
      </c>
      <c r="U1590" s="40"/>
      <c r="V1590" s="40"/>
      <c r="W1590" s="40"/>
      <c r="X1590" s="40"/>
      <c r="Y1590" s="40"/>
      <c r="Z1590" s="40"/>
      <c r="AA1590" s="40"/>
      <c r="AB1590" s="40"/>
      <c r="AC1590" s="40"/>
      <c r="AD1590" s="40"/>
      <c r="AE1590" s="40"/>
      <c r="AR1590" s="226" t="s">
        <v>1391</v>
      </c>
      <c r="AT1590" s="226" t="s">
        <v>158</v>
      </c>
      <c r="AU1590" s="226" t="s">
        <v>83</v>
      </c>
      <c r="AY1590" s="19" t="s">
        <v>156</v>
      </c>
      <c r="BE1590" s="227">
        <f>IF(N1590="základní",J1590,0)</f>
        <v>0</v>
      </c>
      <c r="BF1590" s="227">
        <f>IF(N1590="snížená",J1590,0)</f>
        <v>0</v>
      </c>
      <c r="BG1590" s="227">
        <f>IF(N1590="zákl. přenesená",J1590,0)</f>
        <v>0</v>
      </c>
      <c r="BH1590" s="227">
        <f>IF(N1590="sníž. přenesená",J1590,0)</f>
        <v>0</v>
      </c>
      <c r="BI1590" s="227">
        <f>IF(N1590="nulová",J1590,0)</f>
        <v>0</v>
      </c>
      <c r="BJ1590" s="19" t="s">
        <v>81</v>
      </c>
      <c r="BK1590" s="227">
        <f>ROUND(I1590*H1590,2)</f>
        <v>0</v>
      </c>
      <c r="BL1590" s="19" t="s">
        <v>1391</v>
      </c>
      <c r="BM1590" s="226" t="s">
        <v>2378</v>
      </c>
    </row>
    <row r="1591" s="2" customFormat="1">
      <c r="A1591" s="40"/>
      <c r="B1591" s="41"/>
      <c r="C1591" s="42"/>
      <c r="D1591" s="228" t="s">
        <v>165</v>
      </c>
      <c r="E1591" s="42"/>
      <c r="F1591" s="229" t="s">
        <v>2377</v>
      </c>
      <c r="G1591" s="42"/>
      <c r="H1591" s="42"/>
      <c r="I1591" s="230"/>
      <c r="J1591" s="42"/>
      <c r="K1591" s="42"/>
      <c r="L1591" s="46"/>
      <c r="M1591" s="231"/>
      <c r="N1591" s="232"/>
      <c r="O1591" s="86"/>
      <c r="P1591" s="86"/>
      <c r="Q1591" s="86"/>
      <c r="R1591" s="86"/>
      <c r="S1591" s="86"/>
      <c r="T1591" s="87"/>
      <c r="U1591" s="40"/>
      <c r="V1591" s="40"/>
      <c r="W1591" s="40"/>
      <c r="X1591" s="40"/>
      <c r="Y1591" s="40"/>
      <c r="Z1591" s="40"/>
      <c r="AA1591" s="40"/>
      <c r="AB1591" s="40"/>
      <c r="AC1591" s="40"/>
      <c r="AD1591" s="40"/>
      <c r="AE1591" s="40"/>
      <c r="AT1591" s="19" t="s">
        <v>165</v>
      </c>
      <c r="AU1591" s="19" t="s">
        <v>83</v>
      </c>
    </row>
    <row r="1592" s="2" customFormat="1" ht="37.8" customHeight="1">
      <c r="A1592" s="40"/>
      <c r="B1592" s="41"/>
      <c r="C1592" s="215" t="s">
        <v>2379</v>
      </c>
      <c r="D1592" s="215" t="s">
        <v>158</v>
      </c>
      <c r="E1592" s="216" t="s">
        <v>2380</v>
      </c>
      <c r="F1592" s="217" t="s">
        <v>2381</v>
      </c>
      <c r="G1592" s="218" t="s">
        <v>257</v>
      </c>
      <c r="H1592" s="219">
        <v>2</v>
      </c>
      <c r="I1592" s="220"/>
      <c r="J1592" s="221">
        <f>ROUND(I1592*H1592,2)</f>
        <v>0</v>
      </c>
      <c r="K1592" s="217" t="s">
        <v>338</v>
      </c>
      <c r="L1592" s="46"/>
      <c r="M1592" s="222" t="s">
        <v>28</v>
      </c>
      <c r="N1592" s="223" t="s">
        <v>45</v>
      </c>
      <c r="O1592" s="86"/>
      <c r="P1592" s="224">
        <f>O1592*H1592</f>
        <v>0</v>
      </c>
      <c r="Q1592" s="224">
        <v>0</v>
      </c>
      <c r="R1592" s="224">
        <f>Q1592*H1592</f>
        <v>0</v>
      </c>
      <c r="S1592" s="224">
        <v>0</v>
      </c>
      <c r="T1592" s="225">
        <f>S1592*H1592</f>
        <v>0</v>
      </c>
      <c r="U1592" s="40"/>
      <c r="V1592" s="40"/>
      <c r="W1592" s="40"/>
      <c r="X1592" s="40"/>
      <c r="Y1592" s="40"/>
      <c r="Z1592" s="40"/>
      <c r="AA1592" s="40"/>
      <c r="AB1592" s="40"/>
      <c r="AC1592" s="40"/>
      <c r="AD1592" s="40"/>
      <c r="AE1592" s="40"/>
      <c r="AR1592" s="226" t="s">
        <v>1391</v>
      </c>
      <c r="AT1592" s="226" t="s">
        <v>158</v>
      </c>
      <c r="AU1592" s="226" t="s">
        <v>83</v>
      </c>
      <c r="AY1592" s="19" t="s">
        <v>156</v>
      </c>
      <c r="BE1592" s="227">
        <f>IF(N1592="základní",J1592,0)</f>
        <v>0</v>
      </c>
      <c r="BF1592" s="227">
        <f>IF(N1592="snížená",J1592,0)</f>
        <v>0</v>
      </c>
      <c r="BG1592" s="227">
        <f>IF(N1592="zákl. přenesená",J1592,0)</f>
        <v>0</v>
      </c>
      <c r="BH1592" s="227">
        <f>IF(N1592="sníž. přenesená",J1592,0)</f>
        <v>0</v>
      </c>
      <c r="BI1592" s="227">
        <f>IF(N1592="nulová",J1592,0)</f>
        <v>0</v>
      </c>
      <c r="BJ1592" s="19" t="s">
        <v>81</v>
      </c>
      <c r="BK1592" s="227">
        <f>ROUND(I1592*H1592,2)</f>
        <v>0</v>
      </c>
      <c r="BL1592" s="19" t="s">
        <v>1391</v>
      </c>
      <c r="BM1592" s="226" t="s">
        <v>2382</v>
      </c>
    </row>
    <row r="1593" s="2" customFormat="1">
      <c r="A1593" s="40"/>
      <c r="B1593" s="41"/>
      <c r="C1593" s="42"/>
      <c r="D1593" s="228" t="s">
        <v>165</v>
      </c>
      <c r="E1593" s="42"/>
      <c r="F1593" s="229" t="s">
        <v>2381</v>
      </c>
      <c r="G1593" s="42"/>
      <c r="H1593" s="42"/>
      <c r="I1593" s="230"/>
      <c r="J1593" s="42"/>
      <c r="K1593" s="42"/>
      <c r="L1593" s="46"/>
      <c r="M1593" s="231"/>
      <c r="N1593" s="232"/>
      <c r="O1593" s="86"/>
      <c r="P1593" s="86"/>
      <c r="Q1593" s="86"/>
      <c r="R1593" s="86"/>
      <c r="S1593" s="86"/>
      <c r="T1593" s="87"/>
      <c r="U1593" s="40"/>
      <c r="V1593" s="40"/>
      <c r="W1593" s="40"/>
      <c r="X1593" s="40"/>
      <c r="Y1593" s="40"/>
      <c r="Z1593" s="40"/>
      <c r="AA1593" s="40"/>
      <c r="AB1593" s="40"/>
      <c r="AC1593" s="40"/>
      <c r="AD1593" s="40"/>
      <c r="AE1593" s="40"/>
      <c r="AT1593" s="19" t="s">
        <v>165</v>
      </c>
      <c r="AU1593" s="19" t="s">
        <v>83</v>
      </c>
    </row>
    <row r="1594" s="2" customFormat="1" ht="37.8" customHeight="1">
      <c r="A1594" s="40"/>
      <c r="B1594" s="41"/>
      <c r="C1594" s="215" t="s">
        <v>2383</v>
      </c>
      <c r="D1594" s="215" t="s">
        <v>158</v>
      </c>
      <c r="E1594" s="216" t="s">
        <v>2384</v>
      </c>
      <c r="F1594" s="217" t="s">
        <v>2385</v>
      </c>
      <c r="G1594" s="218" t="s">
        <v>257</v>
      </c>
      <c r="H1594" s="219">
        <v>2</v>
      </c>
      <c r="I1594" s="220"/>
      <c r="J1594" s="221">
        <f>ROUND(I1594*H1594,2)</f>
        <v>0</v>
      </c>
      <c r="K1594" s="217" t="s">
        <v>338</v>
      </c>
      <c r="L1594" s="46"/>
      <c r="M1594" s="222" t="s">
        <v>28</v>
      </c>
      <c r="N1594" s="223" t="s">
        <v>45</v>
      </c>
      <c r="O1594" s="86"/>
      <c r="P1594" s="224">
        <f>O1594*H1594</f>
        <v>0</v>
      </c>
      <c r="Q1594" s="224">
        <v>0</v>
      </c>
      <c r="R1594" s="224">
        <f>Q1594*H1594</f>
        <v>0</v>
      </c>
      <c r="S1594" s="224">
        <v>0</v>
      </c>
      <c r="T1594" s="225">
        <f>S1594*H1594</f>
        <v>0</v>
      </c>
      <c r="U1594" s="40"/>
      <c r="V1594" s="40"/>
      <c r="W1594" s="40"/>
      <c r="X1594" s="40"/>
      <c r="Y1594" s="40"/>
      <c r="Z1594" s="40"/>
      <c r="AA1594" s="40"/>
      <c r="AB1594" s="40"/>
      <c r="AC1594" s="40"/>
      <c r="AD1594" s="40"/>
      <c r="AE1594" s="40"/>
      <c r="AR1594" s="226" t="s">
        <v>1391</v>
      </c>
      <c r="AT1594" s="226" t="s">
        <v>158</v>
      </c>
      <c r="AU1594" s="226" t="s">
        <v>83</v>
      </c>
      <c r="AY1594" s="19" t="s">
        <v>156</v>
      </c>
      <c r="BE1594" s="227">
        <f>IF(N1594="základní",J1594,0)</f>
        <v>0</v>
      </c>
      <c r="BF1594" s="227">
        <f>IF(N1594="snížená",J1594,0)</f>
        <v>0</v>
      </c>
      <c r="BG1594" s="227">
        <f>IF(N1594="zákl. přenesená",J1594,0)</f>
        <v>0</v>
      </c>
      <c r="BH1594" s="227">
        <f>IF(N1594="sníž. přenesená",J1594,0)</f>
        <v>0</v>
      </c>
      <c r="BI1594" s="227">
        <f>IF(N1594="nulová",J1594,0)</f>
        <v>0</v>
      </c>
      <c r="BJ1594" s="19" t="s">
        <v>81</v>
      </c>
      <c r="BK1594" s="227">
        <f>ROUND(I1594*H1594,2)</f>
        <v>0</v>
      </c>
      <c r="BL1594" s="19" t="s">
        <v>1391</v>
      </c>
      <c r="BM1594" s="226" t="s">
        <v>2386</v>
      </c>
    </row>
    <row r="1595" s="2" customFormat="1">
      <c r="A1595" s="40"/>
      <c r="B1595" s="41"/>
      <c r="C1595" s="42"/>
      <c r="D1595" s="228" t="s">
        <v>165</v>
      </c>
      <c r="E1595" s="42"/>
      <c r="F1595" s="229" t="s">
        <v>2385</v>
      </c>
      <c r="G1595" s="42"/>
      <c r="H1595" s="42"/>
      <c r="I1595" s="230"/>
      <c r="J1595" s="42"/>
      <c r="K1595" s="42"/>
      <c r="L1595" s="46"/>
      <c r="M1595" s="231"/>
      <c r="N1595" s="232"/>
      <c r="O1595" s="86"/>
      <c r="P1595" s="86"/>
      <c r="Q1595" s="86"/>
      <c r="R1595" s="86"/>
      <c r="S1595" s="86"/>
      <c r="T1595" s="87"/>
      <c r="U1595" s="40"/>
      <c r="V1595" s="40"/>
      <c r="W1595" s="40"/>
      <c r="X1595" s="40"/>
      <c r="Y1595" s="40"/>
      <c r="Z1595" s="40"/>
      <c r="AA1595" s="40"/>
      <c r="AB1595" s="40"/>
      <c r="AC1595" s="40"/>
      <c r="AD1595" s="40"/>
      <c r="AE1595" s="40"/>
      <c r="AT1595" s="19" t="s">
        <v>165</v>
      </c>
      <c r="AU1595" s="19" t="s">
        <v>83</v>
      </c>
    </row>
    <row r="1596" s="2" customFormat="1" ht="37.8" customHeight="1">
      <c r="A1596" s="40"/>
      <c r="B1596" s="41"/>
      <c r="C1596" s="215" t="s">
        <v>2387</v>
      </c>
      <c r="D1596" s="215" t="s">
        <v>158</v>
      </c>
      <c r="E1596" s="216" t="s">
        <v>2388</v>
      </c>
      <c r="F1596" s="217" t="s">
        <v>2389</v>
      </c>
      <c r="G1596" s="218" t="s">
        <v>257</v>
      </c>
      <c r="H1596" s="219">
        <v>3</v>
      </c>
      <c r="I1596" s="220"/>
      <c r="J1596" s="221">
        <f>ROUND(I1596*H1596,2)</f>
        <v>0</v>
      </c>
      <c r="K1596" s="217" t="s">
        <v>338</v>
      </c>
      <c r="L1596" s="46"/>
      <c r="M1596" s="222" t="s">
        <v>28</v>
      </c>
      <c r="N1596" s="223" t="s">
        <v>45</v>
      </c>
      <c r="O1596" s="86"/>
      <c r="P1596" s="224">
        <f>O1596*H1596</f>
        <v>0</v>
      </c>
      <c r="Q1596" s="224">
        <v>0</v>
      </c>
      <c r="R1596" s="224">
        <f>Q1596*H1596</f>
        <v>0</v>
      </c>
      <c r="S1596" s="224">
        <v>0</v>
      </c>
      <c r="T1596" s="225">
        <f>S1596*H1596</f>
        <v>0</v>
      </c>
      <c r="U1596" s="40"/>
      <c r="V1596" s="40"/>
      <c r="W1596" s="40"/>
      <c r="X1596" s="40"/>
      <c r="Y1596" s="40"/>
      <c r="Z1596" s="40"/>
      <c r="AA1596" s="40"/>
      <c r="AB1596" s="40"/>
      <c r="AC1596" s="40"/>
      <c r="AD1596" s="40"/>
      <c r="AE1596" s="40"/>
      <c r="AR1596" s="226" t="s">
        <v>1391</v>
      </c>
      <c r="AT1596" s="226" t="s">
        <v>158</v>
      </c>
      <c r="AU1596" s="226" t="s">
        <v>83</v>
      </c>
      <c r="AY1596" s="19" t="s">
        <v>156</v>
      </c>
      <c r="BE1596" s="227">
        <f>IF(N1596="základní",J1596,0)</f>
        <v>0</v>
      </c>
      <c r="BF1596" s="227">
        <f>IF(N1596="snížená",J1596,0)</f>
        <v>0</v>
      </c>
      <c r="BG1596" s="227">
        <f>IF(N1596="zákl. přenesená",J1596,0)</f>
        <v>0</v>
      </c>
      <c r="BH1596" s="227">
        <f>IF(N1596="sníž. přenesená",J1596,0)</f>
        <v>0</v>
      </c>
      <c r="BI1596" s="227">
        <f>IF(N1596="nulová",J1596,0)</f>
        <v>0</v>
      </c>
      <c r="BJ1596" s="19" t="s">
        <v>81</v>
      </c>
      <c r="BK1596" s="227">
        <f>ROUND(I1596*H1596,2)</f>
        <v>0</v>
      </c>
      <c r="BL1596" s="19" t="s">
        <v>1391</v>
      </c>
      <c r="BM1596" s="226" t="s">
        <v>2390</v>
      </c>
    </row>
    <row r="1597" s="2" customFormat="1">
      <c r="A1597" s="40"/>
      <c r="B1597" s="41"/>
      <c r="C1597" s="42"/>
      <c r="D1597" s="228" t="s">
        <v>165</v>
      </c>
      <c r="E1597" s="42"/>
      <c r="F1597" s="229" t="s">
        <v>2389</v>
      </c>
      <c r="G1597" s="42"/>
      <c r="H1597" s="42"/>
      <c r="I1597" s="230"/>
      <c r="J1597" s="42"/>
      <c r="K1597" s="42"/>
      <c r="L1597" s="46"/>
      <c r="M1597" s="231"/>
      <c r="N1597" s="232"/>
      <c r="O1597" s="86"/>
      <c r="P1597" s="86"/>
      <c r="Q1597" s="86"/>
      <c r="R1597" s="86"/>
      <c r="S1597" s="86"/>
      <c r="T1597" s="87"/>
      <c r="U1597" s="40"/>
      <c r="V1597" s="40"/>
      <c r="W1597" s="40"/>
      <c r="X1597" s="40"/>
      <c r="Y1597" s="40"/>
      <c r="Z1597" s="40"/>
      <c r="AA1597" s="40"/>
      <c r="AB1597" s="40"/>
      <c r="AC1597" s="40"/>
      <c r="AD1597" s="40"/>
      <c r="AE1597" s="40"/>
      <c r="AT1597" s="19" t="s">
        <v>165</v>
      </c>
      <c r="AU1597" s="19" t="s">
        <v>83</v>
      </c>
    </row>
    <row r="1598" s="2" customFormat="1" ht="37.8" customHeight="1">
      <c r="A1598" s="40"/>
      <c r="B1598" s="41"/>
      <c r="C1598" s="215" t="s">
        <v>2391</v>
      </c>
      <c r="D1598" s="215" t="s">
        <v>158</v>
      </c>
      <c r="E1598" s="216" t="s">
        <v>2392</v>
      </c>
      <c r="F1598" s="217" t="s">
        <v>2393</v>
      </c>
      <c r="G1598" s="218" t="s">
        <v>257</v>
      </c>
      <c r="H1598" s="219">
        <v>2</v>
      </c>
      <c r="I1598" s="220"/>
      <c r="J1598" s="221">
        <f>ROUND(I1598*H1598,2)</f>
        <v>0</v>
      </c>
      <c r="K1598" s="217" t="s">
        <v>338</v>
      </c>
      <c r="L1598" s="46"/>
      <c r="M1598" s="222" t="s">
        <v>28</v>
      </c>
      <c r="N1598" s="223" t="s">
        <v>45</v>
      </c>
      <c r="O1598" s="86"/>
      <c r="P1598" s="224">
        <f>O1598*H1598</f>
        <v>0</v>
      </c>
      <c r="Q1598" s="224">
        <v>0</v>
      </c>
      <c r="R1598" s="224">
        <f>Q1598*H1598</f>
        <v>0</v>
      </c>
      <c r="S1598" s="224">
        <v>0</v>
      </c>
      <c r="T1598" s="225">
        <f>S1598*H1598</f>
        <v>0</v>
      </c>
      <c r="U1598" s="40"/>
      <c r="V1598" s="40"/>
      <c r="W1598" s="40"/>
      <c r="X1598" s="40"/>
      <c r="Y1598" s="40"/>
      <c r="Z1598" s="40"/>
      <c r="AA1598" s="40"/>
      <c r="AB1598" s="40"/>
      <c r="AC1598" s="40"/>
      <c r="AD1598" s="40"/>
      <c r="AE1598" s="40"/>
      <c r="AR1598" s="226" t="s">
        <v>1391</v>
      </c>
      <c r="AT1598" s="226" t="s">
        <v>158</v>
      </c>
      <c r="AU1598" s="226" t="s">
        <v>83</v>
      </c>
      <c r="AY1598" s="19" t="s">
        <v>156</v>
      </c>
      <c r="BE1598" s="227">
        <f>IF(N1598="základní",J1598,0)</f>
        <v>0</v>
      </c>
      <c r="BF1598" s="227">
        <f>IF(N1598="snížená",J1598,0)</f>
        <v>0</v>
      </c>
      <c r="BG1598" s="227">
        <f>IF(N1598="zákl. přenesená",J1598,0)</f>
        <v>0</v>
      </c>
      <c r="BH1598" s="227">
        <f>IF(N1598="sníž. přenesená",J1598,0)</f>
        <v>0</v>
      </c>
      <c r="BI1598" s="227">
        <f>IF(N1598="nulová",J1598,0)</f>
        <v>0</v>
      </c>
      <c r="BJ1598" s="19" t="s">
        <v>81</v>
      </c>
      <c r="BK1598" s="227">
        <f>ROUND(I1598*H1598,2)</f>
        <v>0</v>
      </c>
      <c r="BL1598" s="19" t="s">
        <v>1391</v>
      </c>
      <c r="BM1598" s="226" t="s">
        <v>2394</v>
      </c>
    </row>
    <row r="1599" s="2" customFormat="1">
      <c r="A1599" s="40"/>
      <c r="B1599" s="41"/>
      <c r="C1599" s="42"/>
      <c r="D1599" s="228" t="s">
        <v>165</v>
      </c>
      <c r="E1599" s="42"/>
      <c r="F1599" s="229" t="s">
        <v>2393</v>
      </c>
      <c r="G1599" s="42"/>
      <c r="H1599" s="42"/>
      <c r="I1599" s="230"/>
      <c r="J1599" s="42"/>
      <c r="K1599" s="42"/>
      <c r="L1599" s="46"/>
      <c r="M1599" s="231"/>
      <c r="N1599" s="232"/>
      <c r="O1599" s="86"/>
      <c r="P1599" s="86"/>
      <c r="Q1599" s="86"/>
      <c r="R1599" s="86"/>
      <c r="S1599" s="86"/>
      <c r="T1599" s="87"/>
      <c r="U1599" s="40"/>
      <c r="V1599" s="40"/>
      <c r="W1599" s="40"/>
      <c r="X1599" s="40"/>
      <c r="Y1599" s="40"/>
      <c r="Z1599" s="40"/>
      <c r="AA1599" s="40"/>
      <c r="AB1599" s="40"/>
      <c r="AC1599" s="40"/>
      <c r="AD1599" s="40"/>
      <c r="AE1599" s="40"/>
      <c r="AT1599" s="19" t="s">
        <v>165</v>
      </c>
      <c r="AU1599" s="19" t="s">
        <v>83</v>
      </c>
    </row>
    <row r="1600" s="2" customFormat="1" ht="37.8" customHeight="1">
      <c r="A1600" s="40"/>
      <c r="B1600" s="41"/>
      <c r="C1600" s="215" t="s">
        <v>2395</v>
      </c>
      <c r="D1600" s="215" t="s">
        <v>158</v>
      </c>
      <c r="E1600" s="216" t="s">
        <v>2396</v>
      </c>
      <c r="F1600" s="217" t="s">
        <v>2397</v>
      </c>
      <c r="G1600" s="218" t="s">
        <v>257</v>
      </c>
      <c r="H1600" s="219">
        <v>1</v>
      </c>
      <c r="I1600" s="220"/>
      <c r="J1600" s="221">
        <f>ROUND(I1600*H1600,2)</f>
        <v>0</v>
      </c>
      <c r="K1600" s="217" t="s">
        <v>338</v>
      </c>
      <c r="L1600" s="46"/>
      <c r="M1600" s="222" t="s">
        <v>28</v>
      </c>
      <c r="N1600" s="223" t="s">
        <v>45</v>
      </c>
      <c r="O1600" s="86"/>
      <c r="P1600" s="224">
        <f>O1600*H1600</f>
        <v>0</v>
      </c>
      <c r="Q1600" s="224">
        <v>0</v>
      </c>
      <c r="R1600" s="224">
        <f>Q1600*H1600</f>
        <v>0</v>
      </c>
      <c r="S1600" s="224">
        <v>0</v>
      </c>
      <c r="T1600" s="225">
        <f>S1600*H1600</f>
        <v>0</v>
      </c>
      <c r="U1600" s="40"/>
      <c r="V1600" s="40"/>
      <c r="W1600" s="40"/>
      <c r="X1600" s="40"/>
      <c r="Y1600" s="40"/>
      <c r="Z1600" s="40"/>
      <c r="AA1600" s="40"/>
      <c r="AB1600" s="40"/>
      <c r="AC1600" s="40"/>
      <c r="AD1600" s="40"/>
      <c r="AE1600" s="40"/>
      <c r="AR1600" s="226" t="s">
        <v>1391</v>
      </c>
      <c r="AT1600" s="226" t="s">
        <v>158</v>
      </c>
      <c r="AU1600" s="226" t="s">
        <v>83</v>
      </c>
      <c r="AY1600" s="19" t="s">
        <v>156</v>
      </c>
      <c r="BE1600" s="227">
        <f>IF(N1600="základní",J1600,0)</f>
        <v>0</v>
      </c>
      <c r="BF1600" s="227">
        <f>IF(N1600="snížená",J1600,0)</f>
        <v>0</v>
      </c>
      <c r="BG1600" s="227">
        <f>IF(N1600="zákl. přenesená",J1600,0)</f>
        <v>0</v>
      </c>
      <c r="BH1600" s="227">
        <f>IF(N1600="sníž. přenesená",J1600,0)</f>
        <v>0</v>
      </c>
      <c r="BI1600" s="227">
        <f>IF(N1600="nulová",J1600,0)</f>
        <v>0</v>
      </c>
      <c r="BJ1600" s="19" t="s">
        <v>81</v>
      </c>
      <c r="BK1600" s="227">
        <f>ROUND(I1600*H1600,2)</f>
        <v>0</v>
      </c>
      <c r="BL1600" s="19" t="s">
        <v>1391</v>
      </c>
      <c r="BM1600" s="226" t="s">
        <v>2398</v>
      </c>
    </row>
    <row r="1601" s="2" customFormat="1">
      <c r="A1601" s="40"/>
      <c r="B1601" s="41"/>
      <c r="C1601" s="42"/>
      <c r="D1601" s="228" t="s">
        <v>165</v>
      </c>
      <c r="E1601" s="42"/>
      <c r="F1601" s="229" t="s">
        <v>2397</v>
      </c>
      <c r="G1601" s="42"/>
      <c r="H1601" s="42"/>
      <c r="I1601" s="230"/>
      <c r="J1601" s="42"/>
      <c r="K1601" s="42"/>
      <c r="L1601" s="46"/>
      <c r="M1601" s="231"/>
      <c r="N1601" s="232"/>
      <c r="O1601" s="86"/>
      <c r="P1601" s="86"/>
      <c r="Q1601" s="86"/>
      <c r="R1601" s="86"/>
      <c r="S1601" s="86"/>
      <c r="T1601" s="87"/>
      <c r="U1601" s="40"/>
      <c r="V1601" s="40"/>
      <c r="W1601" s="40"/>
      <c r="X1601" s="40"/>
      <c r="Y1601" s="40"/>
      <c r="Z1601" s="40"/>
      <c r="AA1601" s="40"/>
      <c r="AB1601" s="40"/>
      <c r="AC1601" s="40"/>
      <c r="AD1601" s="40"/>
      <c r="AE1601" s="40"/>
      <c r="AT1601" s="19" t="s">
        <v>165</v>
      </c>
      <c r="AU1601" s="19" t="s">
        <v>83</v>
      </c>
    </row>
    <row r="1602" s="2" customFormat="1" ht="37.8" customHeight="1">
      <c r="A1602" s="40"/>
      <c r="B1602" s="41"/>
      <c r="C1602" s="215" t="s">
        <v>2399</v>
      </c>
      <c r="D1602" s="215" t="s">
        <v>158</v>
      </c>
      <c r="E1602" s="216" t="s">
        <v>2400</v>
      </c>
      <c r="F1602" s="217" t="s">
        <v>2401</v>
      </c>
      <c r="G1602" s="218" t="s">
        <v>257</v>
      </c>
      <c r="H1602" s="219">
        <v>4</v>
      </c>
      <c r="I1602" s="220"/>
      <c r="J1602" s="221">
        <f>ROUND(I1602*H1602,2)</f>
        <v>0</v>
      </c>
      <c r="K1602" s="217" t="s">
        <v>338</v>
      </c>
      <c r="L1602" s="46"/>
      <c r="M1602" s="222" t="s">
        <v>28</v>
      </c>
      <c r="N1602" s="223" t="s">
        <v>45</v>
      </c>
      <c r="O1602" s="86"/>
      <c r="P1602" s="224">
        <f>O1602*H1602</f>
        <v>0</v>
      </c>
      <c r="Q1602" s="224">
        <v>0</v>
      </c>
      <c r="R1602" s="224">
        <f>Q1602*H1602</f>
        <v>0</v>
      </c>
      <c r="S1602" s="224">
        <v>0</v>
      </c>
      <c r="T1602" s="225">
        <f>S1602*H1602</f>
        <v>0</v>
      </c>
      <c r="U1602" s="40"/>
      <c r="V1602" s="40"/>
      <c r="W1602" s="40"/>
      <c r="X1602" s="40"/>
      <c r="Y1602" s="40"/>
      <c r="Z1602" s="40"/>
      <c r="AA1602" s="40"/>
      <c r="AB1602" s="40"/>
      <c r="AC1602" s="40"/>
      <c r="AD1602" s="40"/>
      <c r="AE1602" s="40"/>
      <c r="AR1602" s="226" t="s">
        <v>1391</v>
      </c>
      <c r="AT1602" s="226" t="s">
        <v>158</v>
      </c>
      <c r="AU1602" s="226" t="s">
        <v>83</v>
      </c>
      <c r="AY1602" s="19" t="s">
        <v>156</v>
      </c>
      <c r="BE1602" s="227">
        <f>IF(N1602="základní",J1602,0)</f>
        <v>0</v>
      </c>
      <c r="BF1602" s="227">
        <f>IF(N1602="snížená",J1602,0)</f>
        <v>0</v>
      </c>
      <c r="BG1602" s="227">
        <f>IF(N1602="zákl. přenesená",J1602,0)</f>
        <v>0</v>
      </c>
      <c r="BH1602" s="227">
        <f>IF(N1602="sníž. přenesená",J1602,0)</f>
        <v>0</v>
      </c>
      <c r="BI1602" s="227">
        <f>IF(N1602="nulová",J1602,0)</f>
        <v>0</v>
      </c>
      <c r="BJ1602" s="19" t="s">
        <v>81</v>
      </c>
      <c r="BK1602" s="227">
        <f>ROUND(I1602*H1602,2)</f>
        <v>0</v>
      </c>
      <c r="BL1602" s="19" t="s">
        <v>1391</v>
      </c>
      <c r="BM1602" s="226" t="s">
        <v>2402</v>
      </c>
    </row>
    <row r="1603" s="2" customFormat="1">
      <c r="A1603" s="40"/>
      <c r="B1603" s="41"/>
      <c r="C1603" s="42"/>
      <c r="D1603" s="228" t="s">
        <v>165</v>
      </c>
      <c r="E1603" s="42"/>
      <c r="F1603" s="229" t="s">
        <v>2401</v>
      </c>
      <c r="G1603" s="42"/>
      <c r="H1603" s="42"/>
      <c r="I1603" s="230"/>
      <c r="J1603" s="42"/>
      <c r="K1603" s="42"/>
      <c r="L1603" s="46"/>
      <c r="M1603" s="231"/>
      <c r="N1603" s="232"/>
      <c r="O1603" s="86"/>
      <c r="P1603" s="86"/>
      <c r="Q1603" s="86"/>
      <c r="R1603" s="86"/>
      <c r="S1603" s="86"/>
      <c r="T1603" s="87"/>
      <c r="U1603" s="40"/>
      <c r="V1603" s="40"/>
      <c r="W1603" s="40"/>
      <c r="X1603" s="40"/>
      <c r="Y1603" s="40"/>
      <c r="Z1603" s="40"/>
      <c r="AA1603" s="40"/>
      <c r="AB1603" s="40"/>
      <c r="AC1603" s="40"/>
      <c r="AD1603" s="40"/>
      <c r="AE1603" s="40"/>
      <c r="AT1603" s="19" t="s">
        <v>165</v>
      </c>
      <c r="AU1603" s="19" t="s">
        <v>83</v>
      </c>
    </row>
    <row r="1604" s="2" customFormat="1" ht="37.8" customHeight="1">
      <c r="A1604" s="40"/>
      <c r="B1604" s="41"/>
      <c r="C1604" s="215" t="s">
        <v>2403</v>
      </c>
      <c r="D1604" s="215" t="s">
        <v>158</v>
      </c>
      <c r="E1604" s="216" t="s">
        <v>2404</v>
      </c>
      <c r="F1604" s="217" t="s">
        <v>2405</v>
      </c>
      <c r="G1604" s="218" t="s">
        <v>257</v>
      </c>
      <c r="H1604" s="219">
        <v>1</v>
      </c>
      <c r="I1604" s="220"/>
      <c r="J1604" s="221">
        <f>ROUND(I1604*H1604,2)</f>
        <v>0</v>
      </c>
      <c r="K1604" s="217" t="s">
        <v>338</v>
      </c>
      <c r="L1604" s="46"/>
      <c r="M1604" s="222" t="s">
        <v>28</v>
      </c>
      <c r="N1604" s="223" t="s">
        <v>45</v>
      </c>
      <c r="O1604" s="86"/>
      <c r="P1604" s="224">
        <f>O1604*H1604</f>
        <v>0</v>
      </c>
      <c r="Q1604" s="224">
        <v>0</v>
      </c>
      <c r="R1604" s="224">
        <f>Q1604*H1604</f>
        <v>0</v>
      </c>
      <c r="S1604" s="224">
        <v>0</v>
      </c>
      <c r="T1604" s="225">
        <f>S1604*H1604</f>
        <v>0</v>
      </c>
      <c r="U1604" s="40"/>
      <c r="V1604" s="40"/>
      <c r="W1604" s="40"/>
      <c r="X1604" s="40"/>
      <c r="Y1604" s="40"/>
      <c r="Z1604" s="40"/>
      <c r="AA1604" s="40"/>
      <c r="AB1604" s="40"/>
      <c r="AC1604" s="40"/>
      <c r="AD1604" s="40"/>
      <c r="AE1604" s="40"/>
      <c r="AR1604" s="226" t="s">
        <v>1391</v>
      </c>
      <c r="AT1604" s="226" t="s">
        <v>158</v>
      </c>
      <c r="AU1604" s="226" t="s">
        <v>83</v>
      </c>
      <c r="AY1604" s="19" t="s">
        <v>156</v>
      </c>
      <c r="BE1604" s="227">
        <f>IF(N1604="základní",J1604,0)</f>
        <v>0</v>
      </c>
      <c r="BF1604" s="227">
        <f>IF(N1604="snížená",J1604,0)</f>
        <v>0</v>
      </c>
      <c r="BG1604" s="227">
        <f>IF(N1604="zákl. přenesená",J1604,0)</f>
        <v>0</v>
      </c>
      <c r="BH1604" s="227">
        <f>IF(N1604="sníž. přenesená",J1604,0)</f>
        <v>0</v>
      </c>
      <c r="BI1604" s="227">
        <f>IF(N1604="nulová",J1604,0)</f>
        <v>0</v>
      </c>
      <c r="BJ1604" s="19" t="s">
        <v>81</v>
      </c>
      <c r="BK1604" s="227">
        <f>ROUND(I1604*H1604,2)</f>
        <v>0</v>
      </c>
      <c r="BL1604" s="19" t="s">
        <v>1391</v>
      </c>
      <c r="BM1604" s="226" t="s">
        <v>2406</v>
      </c>
    </row>
    <row r="1605" s="2" customFormat="1">
      <c r="A1605" s="40"/>
      <c r="B1605" s="41"/>
      <c r="C1605" s="42"/>
      <c r="D1605" s="228" t="s">
        <v>165</v>
      </c>
      <c r="E1605" s="42"/>
      <c r="F1605" s="229" t="s">
        <v>2405</v>
      </c>
      <c r="G1605" s="42"/>
      <c r="H1605" s="42"/>
      <c r="I1605" s="230"/>
      <c r="J1605" s="42"/>
      <c r="K1605" s="42"/>
      <c r="L1605" s="46"/>
      <c r="M1605" s="231"/>
      <c r="N1605" s="232"/>
      <c r="O1605" s="86"/>
      <c r="P1605" s="86"/>
      <c r="Q1605" s="86"/>
      <c r="R1605" s="86"/>
      <c r="S1605" s="86"/>
      <c r="T1605" s="87"/>
      <c r="U1605" s="40"/>
      <c r="V1605" s="40"/>
      <c r="W1605" s="40"/>
      <c r="X1605" s="40"/>
      <c r="Y1605" s="40"/>
      <c r="Z1605" s="40"/>
      <c r="AA1605" s="40"/>
      <c r="AB1605" s="40"/>
      <c r="AC1605" s="40"/>
      <c r="AD1605" s="40"/>
      <c r="AE1605" s="40"/>
      <c r="AT1605" s="19" t="s">
        <v>165</v>
      </c>
      <c r="AU1605" s="19" t="s">
        <v>83</v>
      </c>
    </row>
    <row r="1606" s="2" customFormat="1" ht="37.8" customHeight="1">
      <c r="A1606" s="40"/>
      <c r="B1606" s="41"/>
      <c r="C1606" s="215" t="s">
        <v>2407</v>
      </c>
      <c r="D1606" s="215" t="s">
        <v>158</v>
      </c>
      <c r="E1606" s="216" t="s">
        <v>2408</v>
      </c>
      <c r="F1606" s="217" t="s">
        <v>2409</v>
      </c>
      <c r="G1606" s="218" t="s">
        <v>257</v>
      </c>
      <c r="H1606" s="219">
        <v>1</v>
      </c>
      <c r="I1606" s="220"/>
      <c r="J1606" s="221">
        <f>ROUND(I1606*H1606,2)</f>
        <v>0</v>
      </c>
      <c r="K1606" s="217" t="s">
        <v>338</v>
      </c>
      <c r="L1606" s="46"/>
      <c r="M1606" s="222" t="s">
        <v>28</v>
      </c>
      <c r="N1606" s="223" t="s">
        <v>45</v>
      </c>
      <c r="O1606" s="86"/>
      <c r="P1606" s="224">
        <f>O1606*H1606</f>
        <v>0</v>
      </c>
      <c r="Q1606" s="224">
        <v>0</v>
      </c>
      <c r="R1606" s="224">
        <f>Q1606*H1606</f>
        <v>0</v>
      </c>
      <c r="S1606" s="224">
        <v>0</v>
      </c>
      <c r="T1606" s="225">
        <f>S1606*H1606</f>
        <v>0</v>
      </c>
      <c r="U1606" s="40"/>
      <c r="V1606" s="40"/>
      <c r="W1606" s="40"/>
      <c r="X1606" s="40"/>
      <c r="Y1606" s="40"/>
      <c r="Z1606" s="40"/>
      <c r="AA1606" s="40"/>
      <c r="AB1606" s="40"/>
      <c r="AC1606" s="40"/>
      <c r="AD1606" s="40"/>
      <c r="AE1606" s="40"/>
      <c r="AR1606" s="226" t="s">
        <v>1391</v>
      </c>
      <c r="AT1606" s="226" t="s">
        <v>158</v>
      </c>
      <c r="AU1606" s="226" t="s">
        <v>83</v>
      </c>
      <c r="AY1606" s="19" t="s">
        <v>156</v>
      </c>
      <c r="BE1606" s="227">
        <f>IF(N1606="základní",J1606,0)</f>
        <v>0</v>
      </c>
      <c r="BF1606" s="227">
        <f>IF(N1606="snížená",J1606,0)</f>
        <v>0</v>
      </c>
      <c r="BG1606" s="227">
        <f>IF(N1606="zákl. přenesená",J1606,0)</f>
        <v>0</v>
      </c>
      <c r="BH1606" s="227">
        <f>IF(N1606="sníž. přenesená",J1606,0)</f>
        <v>0</v>
      </c>
      <c r="BI1606" s="227">
        <f>IF(N1606="nulová",J1606,0)</f>
        <v>0</v>
      </c>
      <c r="BJ1606" s="19" t="s">
        <v>81</v>
      </c>
      <c r="BK1606" s="227">
        <f>ROUND(I1606*H1606,2)</f>
        <v>0</v>
      </c>
      <c r="BL1606" s="19" t="s">
        <v>1391</v>
      </c>
      <c r="BM1606" s="226" t="s">
        <v>2410</v>
      </c>
    </row>
    <row r="1607" s="2" customFormat="1">
      <c r="A1607" s="40"/>
      <c r="B1607" s="41"/>
      <c r="C1607" s="42"/>
      <c r="D1607" s="228" t="s">
        <v>165</v>
      </c>
      <c r="E1607" s="42"/>
      <c r="F1607" s="229" t="s">
        <v>2409</v>
      </c>
      <c r="G1607" s="42"/>
      <c r="H1607" s="42"/>
      <c r="I1607" s="230"/>
      <c r="J1607" s="42"/>
      <c r="K1607" s="42"/>
      <c r="L1607" s="46"/>
      <c r="M1607" s="231"/>
      <c r="N1607" s="232"/>
      <c r="O1607" s="86"/>
      <c r="P1607" s="86"/>
      <c r="Q1607" s="86"/>
      <c r="R1607" s="86"/>
      <c r="S1607" s="86"/>
      <c r="T1607" s="87"/>
      <c r="U1607" s="40"/>
      <c r="V1607" s="40"/>
      <c r="W1607" s="40"/>
      <c r="X1607" s="40"/>
      <c r="Y1607" s="40"/>
      <c r="Z1607" s="40"/>
      <c r="AA1607" s="40"/>
      <c r="AB1607" s="40"/>
      <c r="AC1607" s="40"/>
      <c r="AD1607" s="40"/>
      <c r="AE1607" s="40"/>
      <c r="AT1607" s="19" t="s">
        <v>165</v>
      </c>
      <c r="AU1607" s="19" t="s">
        <v>83</v>
      </c>
    </row>
    <row r="1608" s="2" customFormat="1" ht="37.8" customHeight="1">
      <c r="A1608" s="40"/>
      <c r="B1608" s="41"/>
      <c r="C1608" s="215" t="s">
        <v>2411</v>
      </c>
      <c r="D1608" s="215" t="s">
        <v>158</v>
      </c>
      <c r="E1608" s="216" t="s">
        <v>2412</v>
      </c>
      <c r="F1608" s="217" t="s">
        <v>2413</v>
      </c>
      <c r="G1608" s="218" t="s">
        <v>257</v>
      </c>
      <c r="H1608" s="219">
        <v>1</v>
      </c>
      <c r="I1608" s="220"/>
      <c r="J1608" s="221">
        <f>ROUND(I1608*H1608,2)</f>
        <v>0</v>
      </c>
      <c r="K1608" s="217" t="s">
        <v>338</v>
      </c>
      <c r="L1608" s="46"/>
      <c r="M1608" s="222" t="s">
        <v>28</v>
      </c>
      <c r="N1608" s="223" t="s">
        <v>45</v>
      </c>
      <c r="O1608" s="86"/>
      <c r="P1608" s="224">
        <f>O1608*H1608</f>
        <v>0</v>
      </c>
      <c r="Q1608" s="224">
        <v>0</v>
      </c>
      <c r="R1608" s="224">
        <f>Q1608*H1608</f>
        <v>0</v>
      </c>
      <c r="S1608" s="224">
        <v>0</v>
      </c>
      <c r="T1608" s="225">
        <f>S1608*H1608</f>
        <v>0</v>
      </c>
      <c r="U1608" s="40"/>
      <c r="V1608" s="40"/>
      <c r="W1608" s="40"/>
      <c r="X1608" s="40"/>
      <c r="Y1608" s="40"/>
      <c r="Z1608" s="40"/>
      <c r="AA1608" s="40"/>
      <c r="AB1608" s="40"/>
      <c r="AC1608" s="40"/>
      <c r="AD1608" s="40"/>
      <c r="AE1608" s="40"/>
      <c r="AR1608" s="226" t="s">
        <v>1391</v>
      </c>
      <c r="AT1608" s="226" t="s">
        <v>158</v>
      </c>
      <c r="AU1608" s="226" t="s">
        <v>83</v>
      </c>
      <c r="AY1608" s="19" t="s">
        <v>156</v>
      </c>
      <c r="BE1608" s="227">
        <f>IF(N1608="základní",J1608,0)</f>
        <v>0</v>
      </c>
      <c r="BF1608" s="227">
        <f>IF(N1608="snížená",J1608,0)</f>
        <v>0</v>
      </c>
      <c r="BG1608" s="227">
        <f>IF(N1608="zákl. přenesená",J1608,0)</f>
        <v>0</v>
      </c>
      <c r="BH1608" s="227">
        <f>IF(N1608="sníž. přenesená",J1608,0)</f>
        <v>0</v>
      </c>
      <c r="BI1608" s="227">
        <f>IF(N1608="nulová",J1608,0)</f>
        <v>0</v>
      </c>
      <c r="BJ1608" s="19" t="s">
        <v>81</v>
      </c>
      <c r="BK1608" s="227">
        <f>ROUND(I1608*H1608,2)</f>
        <v>0</v>
      </c>
      <c r="BL1608" s="19" t="s">
        <v>1391</v>
      </c>
      <c r="BM1608" s="226" t="s">
        <v>2414</v>
      </c>
    </row>
    <row r="1609" s="2" customFormat="1">
      <c r="A1609" s="40"/>
      <c r="B1609" s="41"/>
      <c r="C1609" s="42"/>
      <c r="D1609" s="228" t="s">
        <v>165</v>
      </c>
      <c r="E1609" s="42"/>
      <c r="F1609" s="229" t="s">
        <v>2413</v>
      </c>
      <c r="G1609" s="42"/>
      <c r="H1609" s="42"/>
      <c r="I1609" s="230"/>
      <c r="J1609" s="42"/>
      <c r="K1609" s="42"/>
      <c r="L1609" s="46"/>
      <c r="M1609" s="231"/>
      <c r="N1609" s="232"/>
      <c r="O1609" s="86"/>
      <c r="P1609" s="86"/>
      <c r="Q1609" s="86"/>
      <c r="R1609" s="86"/>
      <c r="S1609" s="86"/>
      <c r="T1609" s="87"/>
      <c r="U1609" s="40"/>
      <c r="V1609" s="40"/>
      <c r="W1609" s="40"/>
      <c r="X1609" s="40"/>
      <c r="Y1609" s="40"/>
      <c r="Z1609" s="40"/>
      <c r="AA1609" s="40"/>
      <c r="AB1609" s="40"/>
      <c r="AC1609" s="40"/>
      <c r="AD1609" s="40"/>
      <c r="AE1609" s="40"/>
      <c r="AT1609" s="19" t="s">
        <v>165</v>
      </c>
      <c r="AU1609" s="19" t="s">
        <v>83</v>
      </c>
    </row>
    <row r="1610" s="2" customFormat="1" ht="37.8" customHeight="1">
      <c r="A1610" s="40"/>
      <c r="B1610" s="41"/>
      <c r="C1610" s="215" t="s">
        <v>2415</v>
      </c>
      <c r="D1610" s="215" t="s">
        <v>158</v>
      </c>
      <c r="E1610" s="216" t="s">
        <v>2416</v>
      </c>
      <c r="F1610" s="217" t="s">
        <v>2417</v>
      </c>
      <c r="G1610" s="218" t="s">
        <v>257</v>
      </c>
      <c r="H1610" s="219">
        <v>1</v>
      </c>
      <c r="I1610" s="220"/>
      <c r="J1610" s="221">
        <f>ROUND(I1610*H1610,2)</f>
        <v>0</v>
      </c>
      <c r="K1610" s="217" t="s">
        <v>338</v>
      </c>
      <c r="L1610" s="46"/>
      <c r="M1610" s="222" t="s">
        <v>28</v>
      </c>
      <c r="N1610" s="223" t="s">
        <v>45</v>
      </c>
      <c r="O1610" s="86"/>
      <c r="P1610" s="224">
        <f>O1610*H1610</f>
        <v>0</v>
      </c>
      <c r="Q1610" s="224">
        <v>0</v>
      </c>
      <c r="R1610" s="224">
        <f>Q1610*H1610</f>
        <v>0</v>
      </c>
      <c r="S1610" s="224">
        <v>0</v>
      </c>
      <c r="T1610" s="225">
        <f>S1610*H1610</f>
        <v>0</v>
      </c>
      <c r="U1610" s="40"/>
      <c r="V1610" s="40"/>
      <c r="W1610" s="40"/>
      <c r="X1610" s="40"/>
      <c r="Y1610" s="40"/>
      <c r="Z1610" s="40"/>
      <c r="AA1610" s="40"/>
      <c r="AB1610" s="40"/>
      <c r="AC1610" s="40"/>
      <c r="AD1610" s="40"/>
      <c r="AE1610" s="40"/>
      <c r="AR1610" s="226" t="s">
        <v>1391</v>
      </c>
      <c r="AT1610" s="226" t="s">
        <v>158</v>
      </c>
      <c r="AU1610" s="226" t="s">
        <v>83</v>
      </c>
      <c r="AY1610" s="19" t="s">
        <v>156</v>
      </c>
      <c r="BE1610" s="227">
        <f>IF(N1610="základní",J1610,0)</f>
        <v>0</v>
      </c>
      <c r="BF1610" s="227">
        <f>IF(N1610="snížená",J1610,0)</f>
        <v>0</v>
      </c>
      <c r="BG1610" s="227">
        <f>IF(N1610="zákl. přenesená",J1610,0)</f>
        <v>0</v>
      </c>
      <c r="BH1610" s="227">
        <f>IF(N1610="sníž. přenesená",J1610,0)</f>
        <v>0</v>
      </c>
      <c r="BI1610" s="227">
        <f>IF(N1610="nulová",J1610,0)</f>
        <v>0</v>
      </c>
      <c r="BJ1610" s="19" t="s">
        <v>81</v>
      </c>
      <c r="BK1610" s="227">
        <f>ROUND(I1610*H1610,2)</f>
        <v>0</v>
      </c>
      <c r="BL1610" s="19" t="s">
        <v>1391</v>
      </c>
      <c r="BM1610" s="226" t="s">
        <v>2418</v>
      </c>
    </row>
    <row r="1611" s="2" customFormat="1">
      <c r="A1611" s="40"/>
      <c r="B1611" s="41"/>
      <c r="C1611" s="42"/>
      <c r="D1611" s="228" t="s">
        <v>165</v>
      </c>
      <c r="E1611" s="42"/>
      <c r="F1611" s="229" t="s">
        <v>2417</v>
      </c>
      <c r="G1611" s="42"/>
      <c r="H1611" s="42"/>
      <c r="I1611" s="230"/>
      <c r="J1611" s="42"/>
      <c r="K1611" s="42"/>
      <c r="L1611" s="46"/>
      <c r="M1611" s="231"/>
      <c r="N1611" s="232"/>
      <c r="O1611" s="86"/>
      <c r="P1611" s="86"/>
      <c r="Q1611" s="86"/>
      <c r="R1611" s="86"/>
      <c r="S1611" s="86"/>
      <c r="T1611" s="87"/>
      <c r="U1611" s="40"/>
      <c r="V1611" s="40"/>
      <c r="W1611" s="40"/>
      <c r="X1611" s="40"/>
      <c r="Y1611" s="40"/>
      <c r="Z1611" s="40"/>
      <c r="AA1611" s="40"/>
      <c r="AB1611" s="40"/>
      <c r="AC1611" s="40"/>
      <c r="AD1611" s="40"/>
      <c r="AE1611" s="40"/>
      <c r="AT1611" s="19" t="s">
        <v>165</v>
      </c>
      <c r="AU1611" s="19" t="s">
        <v>83</v>
      </c>
    </row>
    <row r="1612" s="2" customFormat="1" ht="37.8" customHeight="1">
      <c r="A1612" s="40"/>
      <c r="B1612" s="41"/>
      <c r="C1612" s="215" t="s">
        <v>2419</v>
      </c>
      <c r="D1612" s="215" t="s">
        <v>158</v>
      </c>
      <c r="E1612" s="216" t="s">
        <v>2420</v>
      </c>
      <c r="F1612" s="217" t="s">
        <v>2421</v>
      </c>
      <c r="G1612" s="218" t="s">
        <v>257</v>
      </c>
      <c r="H1612" s="219">
        <v>2</v>
      </c>
      <c r="I1612" s="220"/>
      <c r="J1612" s="221">
        <f>ROUND(I1612*H1612,2)</f>
        <v>0</v>
      </c>
      <c r="K1612" s="217" t="s">
        <v>338</v>
      </c>
      <c r="L1612" s="46"/>
      <c r="M1612" s="222" t="s">
        <v>28</v>
      </c>
      <c r="N1612" s="223" t="s">
        <v>45</v>
      </c>
      <c r="O1612" s="86"/>
      <c r="P1612" s="224">
        <f>O1612*H1612</f>
        <v>0</v>
      </c>
      <c r="Q1612" s="224">
        <v>0</v>
      </c>
      <c r="R1612" s="224">
        <f>Q1612*H1612</f>
        <v>0</v>
      </c>
      <c r="S1612" s="224">
        <v>0</v>
      </c>
      <c r="T1612" s="225">
        <f>S1612*H1612</f>
        <v>0</v>
      </c>
      <c r="U1612" s="40"/>
      <c r="V1612" s="40"/>
      <c r="W1612" s="40"/>
      <c r="X1612" s="40"/>
      <c r="Y1612" s="40"/>
      <c r="Z1612" s="40"/>
      <c r="AA1612" s="40"/>
      <c r="AB1612" s="40"/>
      <c r="AC1612" s="40"/>
      <c r="AD1612" s="40"/>
      <c r="AE1612" s="40"/>
      <c r="AR1612" s="226" t="s">
        <v>1391</v>
      </c>
      <c r="AT1612" s="226" t="s">
        <v>158</v>
      </c>
      <c r="AU1612" s="226" t="s">
        <v>83</v>
      </c>
      <c r="AY1612" s="19" t="s">
        <v>156</v>
      </c>
      <c r="BE1612" s="227">
        <f>IF(N1612="základní",J1612,0)</f>
        <v>0</v>
      </c>
      <c r="BF1612" s="227">
        <f>IF(N1612="snížená",J1612,0)</f>
        <v>0</v>
      </c>
      <c r="BG1612" s="227">
        <f>IF(N1612="zákl. přenesená",J1612,0)</f>
        <v>0</v>
      </c>
      <c r="BH1612" s="227">
        <f>IF(N1612="sníž. přenesená",J1612,0)</f>
        <v>0</v>
      </c>
      <c r="BI1612" s="227">
        <f>IF(N1612="nulová",J1612,0)</f>
        <v>0</v>
      </c>
      <c r="BJ1612" s="19" t="s">
        <v>81</v>
      </c>
      <c r="BK1612" s="227">
        <f>ROUND(I1612*H1612,2)</f>
        <v>0</v>
      </c>
      <c r="BL1612" s="19" t="s">
        <v>1391</v>
      </c>
      <c r="BM1612" s="226" t="s">
        <v>2422</v>
      </c>
    </row>
    <row r="1613" s="2" customFormat="1">
      <c r="A1613" s="40"/>
      <c r="B1613" s="41"/>
      <c r="C1613" s="42"/>
      <c r="D1613" s="228" t="s">
        <v>165</v>
      </c>
      <c r="E1613" s="42"/>
      <c r="F1613" s="229" t="s">
        <v>2421</v>
      </c>
      <c r="G1613" s="42"/>
      <c r="H1613" s="42"/>
      <c r="I1613" s="230"/>
      <c r="J1613" s="42"/>
      <c r="K1613" s="42"/>
      <c r="L1613" s="46"/>
      <c r="M1613" s="231"/>
      <c r="N1613" s="232"/>
      <c r="O1613" s="86"/>
      <c r="P1613" s="86"/>
      <c r="Q1613" s="86"/>
      <c r="R1613" s="86"/>
      <c r="S1613" s="86"/>
      <c r="T1613" s="87"/>
      <c r="U1613" s="40"/>
      <c r="V1613" s="40"/>
      <c r="W1613" s="40"/>
      <c r="X1613" s="40"/>
      <c r="Y1613" s="40"/>
      <c r="Z1613" s="40"/>
      <c r="AA1613" s="40"/>
      <c r="AB1613" s="40"/>
      <c r="AC1613" s="40"/>
      <c r="AD1613" s="40"/>
      <c r="AE1613" s="40"/>
      <c r="AT1613" s="19" t="s">
        <v>165</v>
      </c>
      <c r="AU1613" s="19" t="s">
        <v>83</v>
      </c>
    </row>
    <row r="1614" s="2" customFormat="1" ht="37.8" customHeight="1">
      <c r="A1614" s="40"/>
      <c r="B1614" s="41"/>
      <c r="C1614" s="215" t="s">
        <v>2423</v>
      </c>
      <c r="D1614" s="215" t="s">
        <v>158</v>
      </c>
      <c r="E1614" s="216" t="s">
        <v>2424</v>
      </c>
      <c r="F1614" s="217" t="s">
        <v>2425</v>
      </c>
      <c r="G1614" s="218" t="s">
        <v>257</v>
      </c>
      <c r="H1614" s="219">
        <v>1</v>
      </c>
      <c r="I1614" s="220"/>
      <c r="J1614" s="221">
        <f>ROUND(I1614*H1614,2)</f>
        <v>0</v>
      </c>
      <c r="K1614" s="217" t="s">
        <v>338</v>
      </c>
      <c r="L1614" s="46"/>
      <c r="M1614" s="222" t="s">
        <v>28</v>
      </c>
      <c r="N1614" s="223" t="s">
        <v>45</v>
      </c>
      <c r="O1614" s="86"/>
      <c r="P1614" s="224">
        <f>O1614*H1614</f>
        <v>0</v>
      </c>
      <c r="Q1614" s="224">
        <v>0</v>
      </c>
      <c r="R1614" s="224">
        <f>Q1614*H1614</f>
        <v>0</v>
      </c>
      <c r="S1614" s="224">
        <v>0</v>
      </c>
      <c r="T1614" s="225">
        <f>S1614*H1614</f>
        <v>0</v>
      </c>
      <c r="U1614" s="40"/>
      <c r="V1614" s="40"/>
      <c r="W1614" s="40"/>
      <c r="X1614" s="40"/>
      <c r="Y1614" s="40"/>
      <c r="Z1614" s="40"/>
      <c r="AA1614" s="40"/>
      <c r="AB1614" s="40"/>
      <c r="AC1614" s="40"/>
      <c r="AD1614" s="40"/>
      <c r="AE1614" s="40"/>
      <c r="AR1614" s="226" t="s">
        <v>1391</v>
      </c>
      <c r="AT1614" s="226" t="s">
        <v>158</v>
      </c>
      <c r="AU1614" s="226" t="s">
        <v>83</v>
      </c>
      <c r="AY1614" s="19" t="s">
        <v>156</v>
      </c>
      <c r="BE1614" s="227">
        <f>IF(N1614="základní",J1614,0)</f>
        <v>0</v>
      </c>
      <c r="BF1614" s="227">
        <f>IF(N1614="snížená",J1614,0)</f>
        <v>0</v>
      </c>
      <c r="BG1614" s="227">
        <f>IF(N1614="zákl. přenesená",J1614,0)</f>
        <v>0</v>
      </c>
      <c r="BH1614" s="227">
        <f>IF(N1614="sníž. přenesená",J1614,0)</f>
        <v>0</v>
      </c>
      <c r="BI1614" s="227">
        <f>IF(N1614="nulová",J1614,0)</f>
        <v>0</v>
      </c>
      <c r="BJ1614" s="19" t="s">
        <v>81</v>
      </c>
      <c r="BK1614" s="227">
        <f>ROUND(I1614*H1614,2)</f>
        <v>0</v>
      </c>
      <c r="BL1614" s="19" t="s">
        <v>1391</v>
      </c>
      <c r="BM1614" s="226" t="s">
        <v>2426</v>
      </c>
    </row>
    <row r="1615" s="2" customFormat="1">
      <c r="A1615" s="40"/>
      <c r="B1615" s="41"/>
      <c r="C1615" s="42"/>
      <c r="D1615" s="228" t="s">
        <v>165</v>
      </c>
      <c r="E1615" s="42"/>
      <c r="F1615" s="229" t="s">
        <v>2425</v>
      </c>
      <c r="G1615" s="42"/>
      <c r="H1615" s="42"/>
      <c r="I1615" s="230"/>
      <c r="J1615" s="42"/>
      <c r="K1615" s="42"/>
      <c r="L1615" s="46"/>
      <c r="M1615" s="231"/>
      <c r="N1615" s="232"/>
      <c r="O1615" s="86"/>
      <c r="P1615" s="86"/>
      <c r="Q1615" s="86"/>
      <c r="R1615" s="86"/>
      <c r="S1615" s="86"/>
      <c r="T1615" s="87"/>
      <c r="U1615" s="40"/>
      <c r="V1615" s="40"/>
      <c r="W1615" s="40"/>
      <c r="X1615" s="40"/>
      <c r="Y1615" s="40"/>
      <c r="Z1615" s="40"/>
      <c r="AA1615" s="40"/>
      <c r="AB1615" s="40"/>
      <c r="AC1615" s="40"/>
      <c r="AD1615" s="40"/>
      <c r="AE1615" s="40"/>
      <c r="AT1615" s="19" t="s">
        <v>165</v>
      </c>
      <c r="AU1615" s="19" t="s">
        <v>83</v>
      </c>
    </row>
    <row r="1616" s="2" customFormat="1" ht="37.8" customHeight="1">
      <c r="A1616" s="40"/>
      <c r="B1616" s="41"/>
      <c r="C1616" s="215" t="s">
        <v>2427</v>
      </c>
      <c r="D1616" s="215" t="s">
        <v>158</v>
      </c>
      <c r="E1616" s="216" t="s">
        <v>2428</v>
      </c>
      <c r="F1616" s="217" t="s">
        <v>2429</v>
      </c>
      <c r="G1616" s="218" t="s">
        <v>257</v>
      </c>
      <c r="H1616" s="219">
        <v>1</v>
      </c>
      <c r="I1616" s="220"/>
      <c r="J1616" s="221">
        <f>ROUND(I1616*H1616,2)</f>
        <v>0</v>
      </c>
      <c r="K1616" s="217" t="s">
        <v>338</v>
      </c>
      <c r="L1616" s="46"/>
      <c r="M1616" s="222" t="s">
        <v>28</v>
      </c>
      <c r="N1616" s="223" t="s">
        <v>45</v>
      </c>
      <c r="O1616" s="86"/>
      <c r="P1616" s="224">
        <f>O1616*H1616</f>
        <v>0</v>
      </c>
      <c r="Q1616" s="224">
        <v>0</v>
      </c>
      <c r="R1616" s="224">
        <f>Q1616*H1616</f>
        <v>0</v>
      </c>
      <c r="S1616" s="224">
        <v>0</v>
      </c>
      <c r="T1616" s="225">
        <f>S1616*H1616</f>
        <v>0</v>
      </c>
      <c r="U1616" s="40"/>
      <c r="V1616" s="40"/>
      <c r="W1616" s="40"/>
      <c r="X1616" s="40"/>
      <c r="Y1616" s="40"/>
      <c r="Z1616" s="40"/>
      <c r="AA1616" s="40"/>
      <c r="AB1616" s="40"/>
      <c r="AC1616" s="40"/>
      <c r="AD1616" s="40"/>
      <c r="AE1616" s="40"/>
      <c r="AR1616" s="226" t="s">
        <v>1391</v>
      </c>
      <c r="AT1616" s="226" t="s">
        <v>158</v>
      </c>
      <c r="AU1616" s="226" t="s">
        <v>83</v>
      </c>
      <c r="AY1616" s="19" t="s">
        <v>156</v>
      </c>
      <c r="BE1616" s="227">
        <f>IF(N1616="základní",J1616,0)</f>
        <v>0</v>
      </c>
      <c r="BF1616" s="227">
        <f>IF(N1616="snížená",J1616,0)</f>
        <v>0</v>
      </c>
      <c r="BG1616" s="227">
        <f>IF(N1616="zákl. přenesená",J1616,0)</f>
        <v>0</v>
      </c>
      <c r="BH1616" s="227">
        <f>IF(N1616="sníž. přenesená",J1616,0)</f>
        <v>0</v>
      </c>
      <c r="BI1616" s="227">
        <f>IF(N1616="nulová",J1616,0)</f>
        <v>0</v>
      </c>
      <c r="BJ1616" s="19" t="s">
        <v>81</v>
      </c>
      <c r="BK1616" s="227">
        <f>ROUND(I1616*H1616,2)</f>
        <v>0</v>
      </c>
      <c r="BL1616" s="19" t="s">
        <v>1391</v>
      </c>
      <c r="BM1616" s="226" t="s">
        <v>2430</v>
      </c>
    </row>
    <row r="1617" s="2" customFormat="1">
      <c r="A1617" s="40"/>
      <c r="B1617" s="41"/>
      <c r="C1617" s="42"/>
      <c r="D1617" s="228" t="s">
        <v>165</v>
      </c>
      <c r="E1617" s="42"/>
      <c r="F1617" s="229" t="s">
        <v>2429</v>
      </c>
      <c r="G1617" s="42"/>
      <c r="H1617" s="42"/>
      <c r="I1617" s="230"/>
      <c r="J1617" s="42"/>
      <c r="K1617" s="42"/>
      <c r="L1617" s="46"/>
      <c r="M1617" s="231"/>
      <c r="N1617" s="232"/>
      <c r="O1617" s="86"/>
      <c r="P1617" s="86"/>
      <c r="Q1617" s="86"/>
      <c r="R1617" s="86"/>
      <c r="S1617" s="86"/>
      <c r="T1617" s="87"/>
      <c r="U1617" s="40"/>
      <c r="V1617" s="40"/>
      <c r="W1617" s="40"/>
      <c r="X1617" s="40"/>
      <c r="Y1617" s="40"/>
      <c r="Z1617" s="40"/>
      <c r="AA1617" s="40"/>
      <c r="AB1617" s="40"/>
      <c r="AC1617" s="40"/>
      <c r="AD1617" s="40"/>
      <c r="AE1617" s="40"/>
      <c r="AT1617" s="19" t="s">
        <v>165</v>
      </c>
      <c r="AU1617" s="19" t="s">
        <v>83</v>
      </c>
    </row>
    <row r="1618" s="2" customFormat="1" ht="37.8" customHeight="1">
      <c r="A1618" s="40"/>
      <c r="B1618" s="41"/>
      <c r="C1618" s="215" t="s">
        <v>2431</v>
      </c>
      <c r="D1618" s="215" t="s">
        <v>158</v>
      </c>
      <c r="E1618" s="216" t="s">
        <v>2432</v>
      </c>
      <c r="F1618" s="217" t="s">
        <v>2433</v>
      </c>
      <c r="G1618" s="218" t="s">
        <v>257</v>
      </c>
      <c r="H1618" s="219">
        <v>1</v>
      </c>
      <c r="I1618" s="220"/>
      <c r="J1618" s="221">
        <f>ROUND(I1618*H1618,2)</f>
        <v>0</v>
      </c>
      <c r="K1618" s="217" t="s">
        <v>338</v>
      </c>
      <c r="L1618" s="46"/>
      <c r="M1618" s="222" t="s">
        <v>28</v>
      </c>
      <c r="N1618" s="223" t="s">
        <v>45</v>
      </c>
      <c r="O1618" s="86"/>
      <c r="P1618" s="224">
        <f>O1618*H1618</f>
        <v>0</v>
      </c>
      <c r="Q1618" s="224">
        <v>0</v>
      </c>
      <c r="R1618" s="224">
        <f>Q1618*H1618</f>
        <v>0</v>
      </c>
      <c r="S1618" s="224">
        <v>0</v>
      </c>
      <c r="T1618" s="225">
        <f>S1618*H1618</f>
        <v>0</v>
      </c>
      <c r="U1618" s="40"/>
      <c r="V1618" s="40"/>
      <c r="W1618" s="40"/>
      <c r="X1618" s="40"/>
      <c r="Y1618" s="40"/>
      <c r="Z1618" s="40"/>
      <c r="AA1618" s="40"/>
      <c r="AB1618" s="40"/>
      <c r="AC1618" s="40"/>
      <c r="AD1618" s="40"/>
      <c r="AE1618" s="40"/>
      <c r="AR1618" s="226" t="s">
        <v>1391</v>
      </c>
      <c r="AT1618" s="226" t="s">
        <v>158</v>
      </c>
      <c r="AU1618" s="226" t="s">
        <v>83</v>
      </c>
      <c r="AY1618" s="19" t="s">
        <v>156</v>
      </c>
      <c r="BE1618" s="227">
        <f>IF(N1618="základní",J1618,0)</f>
        <v>0</v>
      </c>
      <c r="BF1618" s="227">
        <f>IF(N1618="snížená",J1618,0)</f>
        <v>0</v>
      </c>
      <c r="BG1618" s="227">
        <f>IF(N1618="zákl. přenesená",J1618,0)</f>
        <v>0</v>
      </c>
      <c r="BH1618" s="227">
        <f>IF(N1618="sníž. přenesená",J1618,0)</f>
        <v>0</v>
      </c>
      <c r="BI1618" s="227">
        <f>IF(N1618="nulová",J1618,0)</f>
        <v>0</v>
      </c>
      <c r="BJ1618" s="19" t="s">
        <v>81</v>
      </c>
      <c r="BK1618" s="227">
        <f>ROUND(I1618*H1618,2)</f>
        <v>0</v>
      </c>
      <c r="BL1618" s="19" t="s">
        <v>1391</v>
      </c>
      <c r="BM1618" s="226" t="s">
        <v>2434</v>
      </c>
    </row>
    <row r="1619" s="2" customFormat="1">
      <c r="A1619" s="40"/>
      <c r="B1619" s="41"/>
      <c r="C1619" s="42"/>
      <c r="D1619" s="228" t="s">
        <v>165</v>
      </c>
      <c r="E1619" s="42"/>
      <c r="F1619" s="229" t="s">
        <v>2433</v>
      </c>
      <c r="G1619" s="42"/>
      <c r="H1619" s="42"/>
      <c r="I1619" s="230"/>
      <c r="J1619" s="42"/>
      <c r="K1619" s="42"/>
      <c r="L1619" s="46"/>
      <c r="M1619" s="231"/>
      <c r="N1619" s="232"/>
      <c r="O1619" s="86"/>
      <c r="P1619" s="86"/>
      <c r="Q1619" s="86"/>
      <c r="R1619" s="86"/>
      <c r="S1619" s="86"/>
      <c r="T1619" s="87"/>
      <c r="U1619" s="40"/>
      <c r="V1619" s="40"/>
      <c r="W1619" s="40"/>
      <c r="X1619" s="40"/>
      <c r="Y1619" s="40"/>
      <c r="Z1619" s="40"/>
      <c r="AA1619" s="40"/>
      <c r="AB1619" s="40"/>
      <c r="AC1619" s="40"/>
      <c r="AD1619" s="40"/>
      <c r="AE1619" s="40"/>
      <c r="AT1619" s="19" t="s">
        <v>165</v>
      </c>
      <c r="AU1619" s="19" t="s">
        <v>83</v>
      </c>
    </row>
    <row r="1620" s="2" customFormat="1" ht="37.8" customHeight="1">
      <c r="A1620" s="40"/>
      <c r="B1620" s="41"/>
      <c r="C1620" s="215" t="s">
        <v>2435</v>
      </c>
      <c r="D1620" s="215" t="s">
        <v>158</v>
      </c>
      <c r="E1620" s="216" t="s">
        <v>2436</v>
      </c>
      <c r="F1620" s="217" t="s">
        <v>2437</v>
      </c>
      <c r="G1620" s="218" t="s">
        <v>257</v>
      </c>
      <c r="H1620" s="219">
        <v>1</v>
      </c>
      <c r="I1620" s="220"/>
      <c r="J1620" s="221">
        <f>ROUND(I1620*H1620,2)</f>
        <v>0</v>
      </c>
      <c r="K1620" s="217" t="s">
        <v>338</v>
      </c>
      <c r="L1620" s="46"/>
      <c r="M1620" s="222" t="s">
        <v>28</v>
      </c>
      <c r="N1620" s="223" t="s">
        <v>45</v>
      </c>
      <c r="O1620" s="86"/>
      <c r="P1620" s="224">
        <f>O1620*H1620</f>
        <v>0</v>
      </c>
      <c r="Q1620" s="224">
        <v>0</v>
      </c>
      <c r="R1620" s="224">
        <f>Q1620*H1620</f>
        <v>0</v>
      </c>
      <c r="S1620" s="224">
        <v>0</v>
      </c>
      <c r="T1620" s="225">
        <f>S1620*H1620</f>
        <v>0</v>
      </c>
      <c r="U1620" s="40"/>
      <c r="V1620" s="40"/>
      <c r="W1620" s="40"/>
      <c r="X1620" s="40"/>
      <c r="Y1620" s="40"/>
      <c r="Z1620" s="40"/>
      <c r="AA1620" s="40"/>
      <c r="AB1620" s="40"/>
      <c r="AC1620" s="40"/>
      <c r="AD1620" s="40"/>
      <c r="AE1620" s="40"/>
      <c r="AR1620" s="226" t="s">
        <v>1391</v>
      </c>
      <c r="AT1620" s="226" t="s">
        <v>158</v>
      </c>
      <c r="AU1620" s="226" t="s">
        <v>83</v>
      </c>
      <c r="AY1620" s="19" t="s">
        <v>156</v>
      </c>
      <c r="BE1620" s="227">
        <f>IF(N1620="základní",J1620,0)</f>
        <v>0</v>
      </c>
      <c r="BF1620" s="227">
        <f>IF(N1620="snížená",J1620,0)</f>
        <v>0</v>
      </c>
      <c r="BG1620" s="227">
        <f>IF(N1620="zákl. přenesená",J1620,0)</f>
        <v>0</v>
      </c>
      <c r="BH1620" s="227">
        <f>IF(N1620="sníž. přenesená",J1620,0)</f>
        <v>0</v>
      </c>
      <c r="BI1620" s="227">
        <f>IF(N1620="nulová",J1620,0)</f>
        <v>0</v>
      </c>
      <c r="BJ1620" s="19" t="s">
        <v>81</v>
      </c>
      <c r="BK1620" s="227">
        <f>ROUND(I1620*H1620,2)</f>
        <v>0</v>
      </c>
      <c r="BL1620" s="19" t="s">
        <v>1391</v>
      </c>
      <c r="BM1620" s="226" t="s">
        <v>2438</v>
      </c>
    </row>
    <row r="1621" s="2" customFormat="1">
      <c r="A1621" s="40"/>
      <c r="B1621" s="41"/>
      <c r="C1621" s="42"/>
      <c r="D1621" s="228" t="s">
        <v>165</v>
      </c>
      <c r="E1621" s="42"/>
      <c r="F1621" s="229" t="s">
        <v>2437</v>
      </c>
      <c r="G1621" s="42"/>
      <c r="H1621" s="42"/>
      <c r="I1621" s="230"/>
      <c r="J1621" s="42"/>
      <c r="K1621" s="42"/>
      <c r="L1621" s="46"/>
      <c r="M1621" s="231"/>
      <c r="N1621" s="232"/>
      <c r="O1621" s="86"/>
      <c r="P1621" s="86"/>
      <c r="Q1621" s="86"/>
      <c r="R1621" s="86"/>
      <c r="S1621" s="86"/>
      <c r="T1621" s="87"/>
      <c r="U1621" s="40"/>
      <c r="V1621" s="40"/>
      <c r="W1621" s="40"/>
      <c r="X1621" s="40"/>
      <c r="Y1621" s="40"/>
      <c r="Z1621" s="40"/>
      <c r="AA1621" s="40"/>
      <c r="AB1621" s="40"/>
      <c r="AC1621" s="40"/>
      <c r="AD1621" s="40"/>
      <c r="AE1621" s="40"/>
      <c r="AT1621" s="19" t="s">
        <v>165</v>
      </c>
      <c r="AU1621" s="19" t="s">
        <v>83</v>
      </c>
    </row>
    <row r="1622" s="2" customFormat="1" ht="37.8" customHeight="1">
      <c r="A1622" s="40"/>
      <c r="B1622" s="41"/>
      <c r="C1622" s="215" t="s">
        <v>2439</v>
      </c>
      <c r="D1622" s="215" t="s">
        <v>158</v>
      </c>
      <c r="E1622" s="216" t="s">
        <v>2440</v>
      </c>
      <c r="F1622" s="217" t="s">
        <v>2441</v>
      </c>
      <c r="G1622" s="218" t="s">
        <v>257</v>
      </c>
      <c r="H1622" s="219">
        <v>1</v>
      </c>
      <c r="I1622" s="220"/>
      <c r="J1622" s="221">
        <f>ROUND(I1622*H1622,2)</f>
        <v>0</v>
      </c>
      <c r="K1622" s="217" t="s">
        <v>338</v>
      </c>
      <c r="L1622" s="46"/>
      <c r="M1622" s="222" t="s">
        <v>28</v>
      </c>
      <c r="N1622" s="223" t="s">
        <v>45</v>
      </c>
      <c r="O1622" s="86"/>
      <c r="P1622" s="224">
        <f>O1622*H1622</f>
        <v>0</v>
      </c>
      <c r="Q1622" s="224">
        <v>0</v>
      </c>
      <c r="R1622" s="224">
        <f>Q1622*H1622</f>
        <v>0</v>
      </c>
      <c r="S1622" s="224">
        <v>0</v>
      </c>
      <c r="T1622" s="225">
        <f>S1622*H1622</f>
        <v>0</v>
      </c>
      <c r="U1622" s="40"/>
      <c r="V1622" s="40"/>
      <c r="W1622" s="40"/>
      <c r="X1622" s="40"/>
      <c r="Y1622" s="40"/>
      <c r="Z1622" s="40"/>
      <c r="AA1622" s="40"/>
      <c r="AB1622" s="40"/>
      <c r="AC1622" s="40"/>
      <c r="AD1622" s="40"/>
      <c r="AE1622" s="40"/>
      <c r="AR1622" s="226" t="s">
        <v>1391</v>
      </c>
      <c r="AT1622" s="226" t="s">
        <v>158</v>
      </c>
      <c r="AU1622" s="226" t="s">
        <v>83</v>
      </c>
      <c r="AY1622" s="19" t="s">
        <v>156</v>
      </c>
      <c r="BE1622" s="227">
        <f>IF(N1622="základní",J1622,0)</f>
        <v>0</v>
      </c>
      <c r="BF1622" s="227">
        <f>IF(N1622="snížená",J1622,0)</f>
        <v>0</v>
      </c>
      <c r="BG1622" s="227">
        <f>IF(N1622="zákl. přenesená",J1622,0)</f>
        <v>0</v>
      </c>
      <c r="BH1622" s="227">
        <f>IF(N1622="sníž. přenesená",J1622,0)</f>
        <v>0</v>
      </c>
      <c r="BI1622" s="227">
        <f>IF(N1622="nulová",J1622,0)</f>
        <v>0</v>
      </c>
      <c r="BJ1622" s="19" t="s">
        <v>81</v>
      </c>
      <c r="BK1622" s="227">
        <f>ROUND(I1622*H1622,2)</f>
        <v>0</v>
      </c>
      <c r="BL1622" s="19" t="s">
        <v>1391</v>
      </c>
      <c r="BM1622" s="226" t="s">
        <v>2442</v>
      </c>
    </row>
    <row r="1623" s="2" customFormat="1">
      <c r="A1623" s="40"/>
      <c r="B1623" s="41"/>
      <c r="C1623" s="42"/>
      <c r="D1623" s="228" t="s">
        <v>165</v>
      </c>
      <c r="E1623" s="42"/>
      <c r="F1623" s="229" t="s">
        <v>2441</v>
      </c>
      <c r="G1623" s="42"/>
      <c r="H1623" s="42"/>
      <c r="I1623" s="230"/>
      <c r="J1623" s="42"/>
      <c r="K1623" s="42"/>
      <c r="L1623" s="46"/>
      <c r="M1623" s="231"/>
      <c r="N1623" s="232"/>
      <c r="O1623" s="86"/>
      <c r="P1623" s="86"/>
      <c r="Q1623" s="86"/>
      <c r="R1623" s="86"/>
      <c r="S1623" s="86"/>
      <c r="T1623" s="87"/>
      <c r="U1623" s="40"/>
      <c r="V1623" s="40"/>
      <c r="W1623" s="40"/>
      <c r="X1623" s="40"/>
      <c r="Y1623" s="40"/>
      <c r="Z1623" s="40"/>
      <c r="AA1623" s="40"/>
      <c r="AB1623" s="40"/>
      <c r="AC1623" s="40"/>
      <c r="AD1623" s="40"/>
      <c r="AE1623" s="40"/>
      <c r="AT1623" s="19" t="s">
        <v>165</v>
      </c>
      <c r="AU1623" s="19" t="s">
        <v>83</v>
      </c>
    </row>
    <row r="1624" s="2" customFormat="1" ht="37.8" customHeight="1">
      <c r="A1624" s="40"/>
      <c r="B1624" s="41"/>
      <c r="C1624" s="215" t="s">
        <v>2443</v>
      </c>
      <c r="D1624" s="215" t="s">
        <v>158</v>
      </c>
      <c r="E1624" s="216" t="s">
        <v>2444</v>
      </c>
      <c r="F1624" s="217" t="s">
        <v>2445</v>
      </c>
      <c r="G1624" s="218" t="s">
        <v>257</v>
      </c>
      <c r="H1624" s="219">
        <v>1</v>
      </c>
      <c r="I1624" s="220"/>
      <c r="J1624" s="221">
        <f>ROUND(I1624*H1624,2)</f>
        <v>0</v>
      </c>
      <c r="K1624" s="217" t="s">
        <v>338</v>
      </c>
      <c r="L1624" s="46"/>
      <c r="M1624" s="222" t="s">
        <v>28</v>
      </c>
      <c r="N1624" s="223" t="s">
        <v>45</v>
      </c>
      <c r="O1624" s="86"/>
      <c r="P1624" s="224">
        <f>O1624*H1624</f>
        <v>0</v>
      </c>
      <c r="Q1624" s="224">
        <v>0</v>
      </c>
      <c r="R1624" s="224">
        <f>Q1624*H1624</f>
        <v>0</v>
      </c>
      <c r="S1624" s="224">
        <v>0</v>
      </c>
      <c r="T1624" s="225">
        <f>S1624*H1624</f>
        <v>0</v>
      </c>
      <c r="U1624" s="40"/>
      <c r="V1624" s="40"/>
      <c r="W1624" s="40"/>
      <c r="X1624" s="40"/>
      <c r="Y1624" s="40"/>
      <c r="Z1624" s="40"/>
      <c r="AA1624" s="40"/>
      <c r="AB1624" s="40"/>
      <c r="AC1624" s="40"/>
      <c r="AD1624" s="40"/>
      <c r="AE1624" s="40"/>
      <c r="AR1624" s="226" t="s">
        <v>1391</v>
      </c>
      <c r="AT1624" s="226" t="s">
        <v>158</v>
      </c>
      <c r="AU1624" s="226" t="s">
        <v>83</v>
      </c>
      <c r="AY1624" s="19" t="s">
        <v>156</v>
      </c>
      <c r="BE1624" s="227">
        <f>IF(N1624="základní",J1624,0)</f>
        <v>0</v>
      </c>
      <c r="BF1624" s="227">
        <f>IF(N1624="snížená",J1624,0)</f>
        <v>0</v>
      </c>
      <c r="BG1624" s="227">
        <f>IF(N1624="zákl. přenesená",J1624,0)</f>
        <v>0</v>
      </c>
      <c r="BH1624" s="227">
        <f>IF(N1624="sníž. přenesená",J1624,0)</f>
        <v>0</v>
      </c>
      <c r="BI1624" s="227">
        <f>IF(N1624="nulová",J1624,0)</f>
        <v>0</v>
      </c>
      <c r="BJ1624" s="19" t="s">
        <v>81</v>
      </c>
      <c r="BK1624" s="227">
        <f>ROUND(I1624*H1624,2)</f>
        <v>0</v>
      </c>
      <c r="BL1624" s="19" t="s">
        <v>1391</v>
      </c>
      <c r="BM1624" s="226" t="s">
        <v>2446</v>
      </c>
    </row>
    <row r="1625" s="2" customFormat="1">
      <c r="A1625" s="40"/>
      <c r="B1625" s="41"/>
      <c r="C1625" s="42"/>
      <c r="D1625" s="228" t="s">
        <v>165</v>
      </c>
      <c r="E1625" s="42"/>
      <c r="F1625" s="229" t="s">
        <v>2445</v>
      </c>
      <c r="G1625" s="42"/>
      <c r="H1625" s="42"/>
      <c r="I1625" s="230"/>
      <c r="J1625" s="42"/>
      <c r="K1625" s="42"/>
      <c r="L1625" s="46"/>
      <c r="M1625" s="231"/>
      <c r="N1625" s="232"/>
      <c r="O1625" s="86"/>
      <c r="P1625" s="86"/>
      <c r="Q1625" s="86"/>
      <c r="R1625" s="86"/>
      <c r="S1625" s="86"/>
      <c r="T1625" s="87"/>
      <c r="U1625" s="40"/>
      <c r="V1625" s="40"/>
      <c r="W1625" s="40"/>
      <c r="X1625" s="40"/>
      <c r="Y1625" s="40"/>
      <c r="Z1625" s="40"/>
      <c r="AA1625" s="40"/>
      <c r="AB1625" s="40"/>
      <c r="AC1625" s="40"/>
      <c r="AD1625" s="40"/>
      <c r="AE1625" s="40"/>
      <c r="AT1625" s="19" t="s">
        <v>165</v>
      </c>
      <c r="AU1625" s="19" t="s">
        <v>83</v>
      </c>
    </row>
    <row r="1626" s="2" customFormat="1" ht="37.8" customHeight="1">
      <c r="A1626" s="40"/>
      <c r="B1626" s="41"/>
      <c r="C1626" s="215" t="s">
        <v>2447</v>
      </c>
      <c r="D1626" s="215" t="s">
        <v>158</v>
      </c>
      <c r="E1626" s="216" t="s">
        <v>2448</v>
      </c>
      <c r="F1626" s="217" t="s">
        <v>2449</v>
      </c>
      <c r="G1626" s="218" t="s">
        <v>257</v>
      </c>
      <c r="H1626" s="219">
        <v>1</v>
      </c>
      <c r="I1626" s="220"/>
      <c r="J1626" s="221">
        <f>ROUND(I1626*H1626,2)</f>
        <v>0</v>
      </c>
      <c r="K1626" s="217" t="s">
        <v>338</v>
      </c>
      <c r="L1626" s="46"/>
      <c r="M1626" s="222" t="s">
        <v>28</v>
      </c>
      <c r="N1626" s="223" t="s">
        <v>45</v>
      </c>
      <c r="O1626" s="86"/>
      <c r="P1626" s="224">
        <f>O1626*H1626</f>
        <v>0</v>
      </c>
      <c r="Q1626" s="224">
        <v>0</v>
      </c>
      <c r="R1626" s="224">
        <f>Q1626*H1626</f>
        <v>0</v>
      </c>
      <c r="S1626" s="224">
        <v>0</v>
      </c>
      <c r="T1626" s="225">
        <f>S1626*H1626</f>
        <v>0</v>
      </c>
      <c r="U1626" s="40"/>
      <c r="V1626" s="40"/>
      <c r="W1626" s="40"/>
      <c r="X1626" s="40"/>
      <c r="Y1626" s="40"/>
      <c r="Z1626" s="40"/>
      <c r="AA1626" s="40"/>
      <c r="AB1626" s="40"/>
      <c r="AC1626" s="40"/>
      <c r="AD1626" s="40"/>
      <c r="AE1626" s="40"/>
      <c r="AR1626" s="226" t="s">
        <v>1391</v>
      </c>
      <c r="AT1626" s="226" t="s">
        <v>158</v>
      </c>
      <c r="AU1626" s="226" t="s">
        <v>83</v>
      </c>
      <c r="AY1626" s="19" t="s">
        <v>156</v>
      </c>
      <c r="BE1626" s="227">
        <f>IF(N1626="základní",J1626,0)</f>
        <v>0</v>
      </c>
      <c r="BF1626" s="227">
        <f>IF(N1626="snížená",J1626,0)</f>
        <v>0</v>
      </c>
      <c r="BG1626" s="227">
        <f>IF(N1626="zákl. přenesená",J1626,0)</f>
        <v>0</v>
      </c>
      <c r="BH1626" s="227">
        <f>IF(N1626="sníž. přenesená",J1626,0)</f>
        <v>0</v>
      </c>
      <c r="BI1626" s="227">
        <f>IF(N1626="nulová",J1626,0)</f>
        <v>0</v>
      </c>
      <c r="BJ1626" s="19" t="s">
        <v>81</v>
      </c>
      <c r="BK1626" s="227">
        <f>ROUND(I1626*H1626,2)</f>
        <v>0</v>
      </c>
      <c r="BL1626" s="19" t="s">
        <v>1391</v>
      </c>
      <c r="BM1626" s="226" t="s">
        <v>2450</v>
      </c>
    </row>
    <row r="1627" s="2" customFormat="1">
      <c r="A1627" s="40"/>
      <c r="B1627" s="41"/>
      <c r="C1627" s="42"/>
      <c r="D1627" s="228" t="s">
        <v>165</v>
      </c>
      <c r="E1627" s="42"/>
      <c r="F1627" s="229" t="s">
        <v>2449</v>
      </c>
      <c r="G1627" s="42"/>
      <c r="H1627" s="42"/>
      <c r="I1627" s="230"/>
      <c r="J1627" s="42"/>
      <c r="K1627" s="42"/>
      <c r="L1627" s="46"/>
      <c r="M1627" s="231"/>
      <c r="N1627" s="232"/>
      <c r="O1627" s="86"/>
      <c r="P1627" s="86"/>
      <c r="Q1627" s="86"/>
      <c r="R1627" s="86"/>
      <c r="S1627" s="86"/>
      <c r="T1627" s="87"/>
      <c r="U1627" s="40"/>
      <c r="V1627" s="40"/>
      <c r="W1627" s="40"/>
      <c r="X1627" s="40"/>
      <c r="Y1627" s="40"/>
      <c r="Z1627" s="40"/>
      <c r="AA1627" s="40"/>
      <c r="AB1627" s="40"/>
      <c r="AC1627" s="40"/>
      <c r="AD1627" s="40"/>
      <c r="AE1627" s="40"/>
      <c r="AT1627" s="19" t="s">
        <v>165</v>
      </c>
      <c r="AU1627" s="19" t="s">
        <v>83</v>
      </c>
    </row>
    <row r="1628" s="2" customFormat="1" ht="49.05" customHeight="1">
      <c r="A1628" s="40"/>
      <c r="B1628" s="41"/>
      <c r="C1628" s="215" t="s">
        <v>2451</v>
      </c>
      <c r="D1628" s="215" t="s">
        <v>158</v>
      </c>
      <c r="E1628" s="216" t="s">
        <v>2452</v>
      </c>
      <c r="F1628" s="217" t="s">
        <v>2453</v>
      </c>
      <c r="G1628" s="218" t="s">
        <v>257</v>
      </c>
      <c r="H1628" s="219">
        <v>2</v>
      </c>
      <c r="I1628" s="220"/>
      <c r="J1628" s="221">
        <f>ROUND(I1628*H1628,2)</f>
        <v>0</v>
      </c>
      <c r="K1628" s="217" t="s">
        <v>338</v>
      </c>
      <c r="L1628" s="46"/>
      <c r="M1628" s="222" t="s">
        <v>28</v>
      </c>
      <c r="N1628" s="223" t="s">
        <v>45</v>
      </c>
      <c r="O1628" s="86"/>
      <c r="P1628" s="224">
        <f>O1628*H1628</f>
        <v>0</v>
      </c>
      <c r="Q1628" s="224">
        <v>0</v>
      </c>
      <c r="R1628" s="224">
        <f>Q1628*H1628</f>
        <v>0</v>
      </c>
      <c r="S1628" s="224">
        <v>0</v>
      </c>
      <c r="T1628" s="225">
        <f>S1628*H1628</f>
        <v>0</v>
      </c>
      <c r="U1628" s="40"/>
      <c r="V1628" s="40"/>
      <c r="W1628" s="40"/>
      <c r="X1628" s="40"/>
      <c r="Y1628" s="40"/>
      <c r="Z1628" s="40"/>
      <c r="AA1628" s="40"/>
      <c r="AB1628" s="40"/>
      <c r="AC1628" s="40"/>
      <c r="AD1628" s="40"/>
      <c r="AE1628" s="40"/>
      <c r="AR1628" s="226" t="s">
        <v>1391</v>
      </c>
      <c r="AT1628" s="226" t="s">
        <v>158</v>
      </c>
      <c r="AU1628" s="226" t="s">
        <v>83</v>
      </c>
      <c r="AY1628" s="19" t="s">
        <v>156</v>
      </c>
      <c r="BE1628" s="227">
        <f>IF(N1628="základní",J1628,0)</f>
        <v>0</v>
      </c>
      <c r="BF1628" s="227">
        <f>IF(N1628="snížená",J1628,0)</f>
        <v>0</v>
      </c>
      <c r="BG1628" s="227">
        <f>IF(N1628="zákl. přenesená",J1628,0)</f>
        <v>0</v>
      </c>
      <c r="BH1628" s="227">
        <f>IF(N1628="sníž. přenesená",J1628,0)</f>
        <v>0</v>
      </c>
      <c r="BI1628" s="227">
        <f>IF(N1628="nulová",J1628,0)</f>
        <v>0</v>
      </c>
      <c r="BJ1628" s="19" t="s">
        <v>81</v>
      </c>
      <c r="BK1628" s="227">
        <f>ROUND(I1628*H1628,2)</f>
        <v>0</v>
      </c>
      <c r="BL1628" s="19" t="s">
        <v>1391</v>
      </c>
      <c r="BM1628" s="226" t="s">
        <v>2454</v>
      </c>
    </row>
    <row r="1629" s="2" customFormat="1">
      <c r="A1629" s="40"/>
      <c r="B1629" s="41"/>
      <c r="C1629" s="42"/>
      <c r="D1629" s="228" t="s">
        <v>165</v>
      </c>
      <c r="E1629" s="42"/>
      <c r="F1629" s="229" t="s">
        <v>2453</v>
      </c>
      <c r="G1629" s="42"/>
      <c r="H1629" s="42"/>
      <c r="I1629" s="230"/>
      <c r="J1629" s="42"/>
      <c r="K1629" s="42"/>
      <c r="L1629" s="46"/>
      <c r="M1629" s="231"/>
      <c r="N1629" s="232"/>
      <c r="O1629" s="86"/>
      <c r="P1629" s="86"/>
      <c r="Q1629" s="86"/>
      <c r="R1629" s="86"/>
      <c r="S1629" s="86"/>
      <c r="T1629" s="87"/>
      <c r="U1629" s="40"/>
      <c r="V1629" s="40"/>
      <c r="W1629" s="40"/>
      <c r="X1629" s="40"/>
      <c r="Y1629" s="40"/>
      <c r="Z1629" s="40"/>
      <c r="AA1629" s="40"/>
      <c r="AB1629" s="40"/>
      <c r="AC1629" s="40"/>
      <c r="AD1629" s="40"/>
      <c r="AE1629" s="40"/>
      <c r="AT1629" s="19" t="s">
        <v>165</v>
      </c>
      <c r="AU1629" s="19" t="s">
        <v>83</v>
      </c>
    </row>
    <row r="1630" s="2" customFormat="1" ht="49.05" customHeight="1">
      <c r="A1630" s="40"/>
      <c r="B1630" s="41"/>
      <c r="C1630" s="215" t="s">
        <v>2455</v>
      </c>
      <c r="D1630" s="215" t="s">
        <v>158</v>
      </c>
      <c r="E1630" s="216" t="s">
        <v>2456</v>
      </c>
      <c r="F1630" s="217" t="s">
        <v>2457</v>
      </c>
      <c r="G1630" s="218" t="s">
        <v>257</v>
      </c>
      <c r="H1630" s="219">
        <v>2</v>
      </c>
      <c r="I1630" s="220"/>
      <c r="J1630" s="221">
        <f>ROUND(I1630*H1630,2)</f>
        <v>0</v>
      </c>
      <c r="K1630" s="217" t="s">
        <v>338</v>
      </c>
      <c r="L1630" s="46"/>
      <c r="M1630" s="222" t="s">
        <v>28</v>
      </c>
      <c r="N1630" s="223" t="s">
        <v>45</v>
      </c>
      <c r="O1630" s="86"/>
      <c r="P1630" s="224">
        <f>O1630*H1630</f>
        <v>0</v>
      </c>
      <c r="Q1630" s="224">
        <v>0</v>
      </c>
      <c r="R1630" s="224">
        <f>Q1630*H1630</f>
        <v>0</v>
      </c>
      <c r="S1630" s="224">
        <v>0</v>
      </c>
      <c r="T1630" s="225">
        <f>S1630*H1630</f>
        <v>0</v>
      </c>
      <c r="U1630" s="40"/>
      <c r="V1630" s="40"/>
      <c r="W1630" s="40"/>
      <c r="X1630" s="40"/>
      <c r="Y1630" s="40"/>
      <c r="Z1630" s="40"/>
      <c r="AA1630" s="40"/>
      <c r="AB1630" s="40"/>
      <c r="AC1630" s="40"/>
      <c r="AD1630" s="40"/>
      <c r="AE1630" s="40"/>
      <c r="AR1630" s="226" t="s">
        <v>1391</v>
      </c>
      <c r="AT1630" s="226" t="s">
        <v>158</v>
      </c>
      <c r="AU1630" s="226" t="s">
        <v>83</v>
      </c>
      <c r="AY1630" s="19" t="s">
        <v>156</v>
      </c>
      <c r="BE1630" s="227">
        <f>IF(N1630="základní",J1630,0)</f>
        <v>0</v>
      </c>
      <c r="BF1630" s="227">
        <f>IF(N1630="snížená",J1630,0)</f>
        <v>0</v>
      </c>
      <c r="BG1630" s="227">
        <f>IF(N1630="zákl. přenesená",J1630,0)</f>
        <v>0</v>
      </c>
      <c r="BH1630" s="227">
        <f>IF(N1630="sníž. přenesená",J1630,0)</f>
        <v>0</v>
      </c>
      <c r="BI1630" s="227">
        <f>IF(N1630="nulová",J1630,0)</f>
        <v>0</v>
      </c>
      <c r="BJ1630" s="19" t="s">
        <v>81</v>
      </c>
      <c r="BK1630" s="227">
        <f>ROUND(I1630*H1630,2)</f>
        <v>0</v>
      </c>
      <c r="BL1630" s="19" t="s">
        <v>1391</v>
      </c>
      <c r="BM1630" s="226" t="s">
        <v>2458</v>
      </c>
    </row>
    <row r="1631" s="2" customFormat="1">
      <c r="A1631" s="40"/>
      <c r="B1631" s="41"/>
      <c r="C1631" s="42"/>
      <c r="D1631" s="228" t="s">
        <v>165</v>
      </c>
      <c r="E1631" s="42"/>
      <c r="F1631" s="229" t="s">
        <v>2457</v>
      </c>
      <c r="G1631" s="42"/>
      <c r="H1631" s="42"/>
      <c r="I1631" s="230"/>
      <c r="J1631" s="42"/>
      <c r="K1631" s="42"/>
      <c r="L1631" s="46"/>
      <c r="M1631" s="231"/>
      <c r="N1631" s="232"/>
      <c r="O1631" s="86"/>
      <c r="P1631" s="86"/>
      <c r="Q1631" s="86"/>
      <c r="R1631" s="86"/>
      <c r="S1631" s="86"/>
      <c r="T1631" s="87"/>
      <c r="U1631" s="40"/>
      <c r="V1631" s="40"/>
      <c r="W1631" s="40"/>
      <c r="X1631" s="40"/>
      <c r="Y1631" s="40"/>
      <c r="Z1631" s="40"/>
      <c r="AA1631" s="40"/>
      <c r="AB1631" s="40"/>
      <c r="AC1631" s="40"/>
      <c r="AD1631" s="40"/>
      <c r="AE1631" s="40"/>
      <c r="AT1631" s="19" t="s">
        <v>165</v>
      </c>
      <c r="AU1631" s="19" t="s">
        <v>83</v>
      </c>
    </row>
    <row r="1632" s="2" customFormat="1" ht="49.05" customHeight="1">
      <c r="A1632" s="40"/>
      <c r="B1632" s="41"/>
      <c r="C1632" s="215" t="s">
        <v>2459</v>
      </c>
      <c r="D1632" s="215" t="s">
        <v>158</v>
      </c>
      <c r="E1632" s="216" t="s">
        <v>2460</v>
      </c>
      <c r="F1632" s="217" t="s">
        <v>2461</v>
      </c>
      <c r="G1632" s="218" t="s">
        <v>257</v>
      </c>
      <c r="H1632" s="219">
        <v>2</v>
      </c>
      <c r="I1632" s="220"/>
      <c r="J1632" s="221">
        <f>ROUND(I1632*H1632,2)</f>
        <v>0</v>
      </c>
      <c r="K1632" s="217" t="s">
        <v>338</v>
      </c>
      <c r="L1632" s="46"/>
      <c r="M1632" s="222" t="s">
        <v>28</v>
      </c>
      <c r="N1632" s="223" t="s">
        <v>45</v>
      </c>
      <c r="O1632" s="86"/>
      <c r="P1632" s="224">
        <f>O1632*H1632</f>
        <v>0</v>
      </c>
      <c r="Q1632" s="224">
        <v>0</v>
      </c>
      <c r="R1632" s="224">
        <f>Q1632*H1632</f>
        <v>0</v>
      </c>
      <c r="S1632" s="224">
        <v>0</v>
      </c>
      <c r="T1632" s="225">
        <f>S1632*H1632</f>
        <v>0</v>
      </c>
      <c r="U1632" s="40"/>
      <c r="V1632" s="40"/>
      <c r="W1632" s="40"/>
      <c r="X1632" s="40"/>
      <c r="Y1632" s="40"/>
      <c r="Z1632" s="40"/>
      <c r="AA1632" s="40"/>
      <c r="AB1632" s="40"/>
      <c r="AC1632" s="40"/>
      <c r="AD1632" s="40"/>
      <c r="AE1632" s="40"/>
      <c r="AR1632" s="226" t="s">
        <v>1391</v>
      </c>
      <c r="AT1632" s="226" t="s">
        <v>158</v>
      </c>
      <c r="AU1632" s="226" t="s">
        <v>83</v>
      </c>
      <c r="AY1632" s="19" t="s">
        <v>156</v>
      </c>
      <c r="BE1632" s="227">
        <f>IF(N1632="základní",J1632,0)</f>
        <v>0</v>
      </c>
      <c r="BF1632" s="227">
        <f>IF(N1632="snížená",J1632,0)</f>
        <v>0</v>
      </c>
      <c r="BG1632" s="227">
        <f>IF(N1632="zákl. přenesená",J1632,0)</f>
        <v>0</v>
      </c>
      <c r="BH1632" s="227">
        <f>IF(N1632="sníž. přenesená",J1632,0)</f>
        <v>0</v>
      </c>
      <c r="BI1632" s="227">
        <f>IF(N1632="nulová",J1632,0)</f>
        <v>0</v>
      </c>
      <c r="BJ1632" s="19" t="s">
        <v>81</v>
      </c>
      <c r="BK1632" s="227">
        <f>ROUND(I1632*H1632,2)</f>
        <v>0</v>
      </c>
      <c r="BL1632" s="19" t="s">
        <v>1391</v>
      </c>
      <c r="BM1632" s="226" t="s">
        <v>2462</v>
      </c>
    </row>
    <row r="1633" s="2" customFormat="1">
      <c r="A1633" s="40"/>
      <c r="B1633" s="41"/>
      <c r="C1633" s="42"/>
      <c r="D1633" s="228" t="s">
        <v>165</v>
      </c>
      <c r="E1633" s="42"/>
      <c r="F1633" s="229" t="s">
        <v>2461</v>
      </c>
      <c r="G1633" s="42"/>
      <c r="H1633" s="42"/>
      <c r="I1633" s="230"/>
      <c r="J1633" s="42"/>
      <c r="K1633" s="42"/>
      <c r="L1633" s="46"/>
      <c r="M1633" s="231"/>
      <c r="N1633" s="232"/>
      <c r="O1633" s="86"/>
      <c r="P1633" s="86"/>
      <c r="Q1633" s="86"/>
      <c r="R1633" s="86"/>
      <c r="S1633" s="86"/>
      <c r="T1633" s="87"/>
      <c r="U1633" s="40"/>
      <c r="V1633" s="40"/>
      <c r="W1633" s="40"/>
      <c r="X1633" s="40"/>
      <c r="Y1633" s="40"/>
      <c r="Z1633" s="40"/>
      <c r="AA1633" s="40"/>
      <c r="AB1633" s="40"/>
      <c r="AC1633" s="40"/>
      <c r="AD1633" s="40"/>
      <c r="AE1633" s="40"/>
      <c r="AT1633" s="19" t="s">
        <v>165</v>
      </c>
      <c r="AU1633" s="19" t="s">
        <v>83</v>
      </c>
    </row>
    <row r="1634" s="2" customFormat="1" ht="49.05" customHeight="1">
      <c r="A1634" s="40"/>
      <c r="B1634" s="41"/>
      <c r="C1634" s="215" t="s">
        <v>2463</v>
      </c>
      <c r="D1634" s="215" t="s">
        <v>158</v>
      </c>
      <c r="E1634" s="216" t="s">
        <v>2464</v>
      </c>
      <c r="F1634" s="217" t="s">
        <v>2465</v>
      </c>
      <c r="G1634" s="218" t="s">
        <v>257</v>
      </c>
      <c r="H1634" s="219">
        <v>1</v>
      </c>
      <c r="I1634" s="220"/>
      <c r="J1634" s="221">
        <f>ROUND(I1634*H1634,2)</f>
        <v>0</v>
      </c>
      <c r="K1634" s="217" t="s">
        <v>338</v>
      </c>
      <c r="L1634" s="46"/>
      <c r="M1634" s="222" t="s">
        <v>28</v>
      </c>
      <c r="N1634" s="223" t="s">
        <v>45</v>
      </c>
      <c r="O1634" s="86"/>
      <c r="P1634" s="224">
        <f>O1634*H1634</f>
        <v>0</v>
      </c>
      <c r="Q1634" s="224">
        <v>0</v>
      </c>
      <c r="R1634" s="224">
        <f>Q1634*H1634</f>
        <v>0</v>
      </c>
      <c r="S1634" s="224">
        <v>0</v>
      </c>
      <c r="T1634" s="225">
        <f>S1634*H1634</f>
        <v>0</v>
      </c>
      <c r="U1634" s="40"/>
      <c r="V1634" s="40"/>
      <c r="W1634" s="40"/>
      <c r="X1634" s="40"/>
      <c r="Y1634" s="40"/>
      <c r="Z1634" s="40"/>
      <c r="AA1634" s="40"/>
      <c r="AB1634" s="40"/>
      <c r="AC1634" s="40"/>
      <c r="AD1634" s="40"/>
      <c r="AE1634" s="40"/>
      <c r="AR1634" s="226" t="s">
        <v>1391</v>
      </c>
      <c r="AT1634" s="226" t="s">
        <v>158</v>
      </c>
      <c r="AU1634" s="226" t="s">
        <v>83</v>
      </c>
      <c r="AY1634" s="19" t="s">
        <v>156</v>
      </c>
      <c r="BE1634" s="227">
        <f>IF(N1634="základní",J1634,0)</f>
        <v>0</v>
      </c>
      <c r="BF1634" s="227">
        <f>IF(N1634="snížená",J1634,0)</f>
        <v>0</v>
      </c>
      <c r="BG1634" s="227">
        <f>IF(N1634="zákl. přenesená",J1634,0)</f>
        <v>0</v>
      </c>
      <c r="BH1634" s="227">
        <f>IF(N1634="sníž. přenesená",J1634,0)</f>
        <v>0</v>
      </c>
      <c r="BI1634" s="227">
        <f>IF(N1634="nulová",J1634,0)</f>
        <v>0</v>
      </c>
      <c r="BJ1634" s="19" t="s">
        <v>81</v>
      </c>
      <c r="BK1634" s="227">
        <f>ROUND(I1634*H1634,2)</f>
        <v>0</v>
      </c>
      <c r="BL1634" s="19" t="s">
        <v>1391</v>
      </c>
      <c r="BM1634" s="226" t="s">
        <v>2466</v>
      </c>
    </row>
    <row r="1635" s="2" customFormat="1">
      <c r="A1635" s="40"/>
      <c r="B1635" s="41"/>
      <c r="C1635" s="42"/>
      <c r="D1635" s="228" t="s">
        <v>165</v>
      </c>
      <c r="E1635" s="42"/>
      <c r="F1635" s="229" t="s">
        <v>2465</v>
      </c>
      <c r="G1635" s="42"/>
      <c r="H1635" s="42"/>
      <c r="I1635" s="230"/>
      <c r="J1635" s="42"/>
      <c r="K1635" s="42"/>
      <c r="L1635" s="46"/>
      <c r="M1635" s="231"/>
      <c r="N1635" s="232"/>
      <c r="O1635" s="86"/>
      <c r="P1635" s="86"/>
      <c r="Q1635" s="86"/>
      <c r="R1635" s="86"/>
      <c r="S1635" s="86"/>
      <c r="T1635" s="87"/>
      <c r="U1635" s="40"/>
      <c r="V1635" s="40"/>
      <c r="W1635" s="40"/>
      <c r="X1635" s="40"/>
      <c r="Y1635" s="40"/>
      <c r="Z1635" s="40"/>
      <c r="AA1635" s="40"/>
      <c r="AB1635" s="40"/>
      <c r="AC1635" s="40"/>
      <c r="AD1635" s="40"/>
      <c r="AE1635" s="40"/>
      <c r="AT1635" s="19" t="s">
        <v>165</v>
      </c>
      <c r="AU1635" s="19" t="s">
        <v>83</v>
      </c>
    </row>
    <row r="1636" s="2" customFormat="1" ht="49.05" customHeight="1">
      <c r="A1636" s="40"/>
      <c r="B1636" s="41"/>
      <c r="C1636" s="215" t="s">
        <v>2467</v>
      </c>
      <c r="D1636" s="215" t="s">
        <v>158</v>
      </c>
      <c r="E1636" s="216" t="s">
        <v>2468</v>
      </c>
      <c r="F1636" s="217" t="s">
        <v>2469</v>
      </c>
      <c r="G1636" s="218" t="s">
        <v>257</v>
      </c>
      <c r="H1636" s="219">
        <v>1</v>
      </c>
      <c r="I1636" s="220"/>
      <c r="J1636" s="221">
        <f>ROUND(I1636*H1636,2)</f>
        <v>0</v>
      </c>
      <c r="K1636" s="217" t="s">
        <v>338</v>
      </c>
      <c r="L1636" s="46"/>
      <c r="M1636" s="222" t="s">
        <v>28</v>
      </c>
      <c r="N1636" s="223" t="s">
        <v>45</v>
      </c>
      <c r="O1636" s="86"/>
      <c r="P1636" s="224">
        <f>O1636*H1636</f>
        <v>0</v>
      </c>
      <c r="Q1636" s="224">
        <v>0</v>
      </c>
      <c r="R1636" s="224">
        <f>Q1636*H1636</f>
        <v>0</v>
      </c>
      <c r="S1636" s="224">
        <v>0</v>
      </c>
      <c r="T1636" s="225">
        <f>S1636*H1636</f>
        <v>0</v>
      </c>
      <c r="U1636" s="40"/>
      <c r="V1636" s="40"/>
      <c r="W1636" s="40"/>
      <c r="X1636" s="40"/>
      <c r="Y1636" s="40"/>
      <c r="Z1636" s="40"/>
      <c r="AA1636" s="40"/>
      <c r="AB1636" s="40"/>
      <c r="AC1636" s="40"/>
      <c r="AD1636" s="40"/>
      <c r="AE1636" s="40"/>
      <c r="AR1636" s="226" t="s">
        <v>1391</v>
      </c>
      <c r="AT1636" s="226" t="s">
        <v>158</v>
      </c>
      <c r="AU1636" s="226" t="s">
        <v>83</v>
      </c>
      <c r="AY1636" s="19" t="s">
        <v>156</v>
      </c>
      <c r="BE1636" s="227">
        <f>IF(N1636="základní",J1636,0)</f>
        <v>0</v>
      </c>
      <c r="BF1636" s="227">
        <f>IF(N1636="snížená",J1636,0)</f>
        <v>0</v>
      </c>
      <c r="BG1636" s="227">
        <f>IF(N1636="zákl. přenesená",J1636,0)</f>
        <v>0</v>
      </c>
      <c r="BH1636" s="227">
        <f>IF(N1636="sníž. přenesená",J1636,0)</f>
        <v>0</v>
      </c>
      <c r="BI1636" s="227">
        <f>IF(N1636="nulová",J1636,0)</f>
        <v>0</v>
      </c>
      <c r="BJ1636" s="19" t="s">
        <v>81</v>
      </c>
      <c r="BK1636" s="227">
        <f>ROUND(I1636*H1636,2)</f>
        <v>0</v>
      </c>
      <c r="BL1636" s="19" t="s">
        <v>1391</v>
      </c>
      <c r="BM1636" s="226" t="s">
        <v>2470</v>
      </c>
    </row>
    <row r="1637" s="2" customFormat="1">
      <c r="A1637" s="40"/>
      <c r="B1637" s="41"/>
      <c r="C1637" s="42"/>
      <c r="D1637" s="228" t="s">
        <v>165</v>
      </c>
      <c r="E1637" s="42"/>
      <c r="F1637" s="229" t="s">
        <v>2469</v>
      </c>
      <c r="G1637" s="42"/>
      <c r="H1637" s="42"/>
      <c r="I1637" s="230"/>
      <c r="J1637" s="42"/>
      <c r="K1637" s="42"/>
      <c r="L1637" s="46"/>
      <c r="M1637" s="231"/>
      <c r="N1637" s="232"/>
      <c r="O1637" s="86"/>
      <c r="P1637" s="86"/>
      <c r="Q1637" s="86"/>
      <c r="R1637" s="86"/>
      <c r="S1637" s="86"/>
      <c r="T1637" s="87"/>
      <c r="U1637" s="40"/>
      <c r="V1637" s="40"/>
      <c r="W1637" s="40"/>
      <c r="X1637" s="40"/>
      <c r="Y1637" s="40"/>
      <c r="Z1637" s="40"/>
      <c r="AA1637" s="40"/>
      <c r="AB1637" s="40"/>
      <c r="AC1637" s="40"/>
      <c r="AD1637" s="40"/>
      <c r="AE1637" s="40"/>
      <c r="AT1637" s="19" t="s">
        <v>165</v>
      </c>
      <c r="AU1637" s="19" t="s">
        <v>83</v>
      </c>
    </row>
    <row r="1638" s="2" customFormat="1" ht="49.05" customHeight="1">
      <c r="A1638" s="40"/>
      <c r="B1638" s="41"/>
      <c r="C1638" s="215" t="s">
        <v>2471</v>
      </c>
      <c r="D1638" s="215" t="s">
        <v>158</v>
      </c>
      <c r="E1638" s="216" t="s">
        <v>2472</v>
      </c>
      <c r="F1638" s="217" t="s">
        <v>2473</v>
      </c>
      <c r="G1638" s="218" t="s">
        <v>257</v>
      </c>
      <c r="H1638" s="219">
        <v>1</v>
      </c>
      <c r="I1638" s="220"/>
      <c r="J1638" s="221">
        <f>ROUND(I1638*H1638,2)</f>
        <v>0</v>
      </c>
      <c r="K1638" s="217" t="s">
        <v>338</v>
      </c>
      <c r="L1638" s="46"/>
      <c r="M1638" s="222" t="s">
        <v>28</v>
      </c>
      <c r="N1638" s="223" t="s">
        <v>45</v>
      </c>
      <c r="O1638" s="86"/>
      <c r="P1638" s="224">
        <f>O1638*H1638</f>
        <v>0</v>
      </c>
      <c r="Q1638" s="224">
        <v>0</v>
      </c>
      <c r="R1638" s="224">
        <f>Q1638*H1638</f>
        <v>0</v>
      </c>
      <c r="S1638" s="224">
        <v>0</v>
      </c>
      <c r="T1638" s="225">
        <f>S1638*H1638</f>
        <v>0</v>
      </c>
      <c r="U1638" s="40"/>
      <c r="V1638" s="40"/>
      <c r="W1638" s="40"/>
      <c r="X1638" s="40"/>
      <c r="Y1638" s="40"/>
      <c r="Z1638" s="40"/>
      <c r="AA1638" s="40"/>
      <c r="AB1638" s="40"/>
      <c r="AC1638" s="40"/>
      <c r="AD1638" s="40"/>
      <c r="AE1638" s="40"/>
      <c r="AR1638" s="226" t="s">
        <v>1391</v>
      </c>
      <c r="AT1638" s="226" t="s">
        <v>158</v>
      </c>
      <c r="AU1638" s="226" t="s">
        <v>83</v>
      </c>
      <c r="AY1638" s="19" t="s">
        <v>156</v>
      </c>
      <c r="BE1638" s="227">
        <f>IF(N1638="základní",J1638,0)</f>
        <v>0</v>
      </c>
      <c r="BF1638" s="227">
        <f>IF(N1638="snížená",J1638,0)</f>
        <v>0</v>
      </c>
      <c r="BG1638" s="227">
        <f>IF(N1638="zákl. přenesená",J1638,0)</f>
        <v>0</v>
      </c>
      <c r="BH1638" s="227">
        <f>IF(N1638="sníž. přenesená",J1638,0)</f>
        <v>0</v>
      </c>
      <c r="BI1638" s="227">
        <f>IF(N1638="nulová",J1638,0)</f>
        <v>0</v>
      </c>
      <c r="BJ1638" s="19" t="s">
        <v>81</v>
      </c>
      <c r="BK1638" s="227">
        <f>ROUND(I1638*H1638,2)</f>
        <v>0</v>
      </c>
      <c r="BL1638" s="19" t="s">
        <v>1391</v>
      </c>
      <c r="BM1638" s="226" t="s">
        <v>2474</v>
      </c>
    </row>
    <row r="1639" s="2" customFormat="1">
      <c r="A1639" s="40"/>
      <c r="B1639" s="41"/>
      <c r="C1639" s="42"/>
      <c r="D1639" s="228" t="s">
        <v>165</v>
      </c>
      <c r="E1639" s="42"/>
      <c r="F1639" s="229" t="s">
        <v>2473</v>
      </c>
      <c r="G1639" s="42"/>
      <c r="H1639" s="42"/>
      <c r="I1639" s="230"/>
      <c r="J1639" s="42"/>
      <c r="K1639" s="42"/>
      <c r="L1639" s="46"/>
      <c r="M1639" s="231"/>
      <c r="N1639" s="232"/>
      <c r="O1639" s="86"/>
      <c r="P1639" s="86"/>
      <c r="Q1639" s="86"/>
      <c r="R1639" s="86"/>
      <c r="S1639" s="86"/>
      <c r="T1639" s="87"/>
      <c r="U1639" s="40"/>
      <c r="V1639" s="40"/>
      <c r="W1639" s="40"/>
      <c r="X1639" s="40"/>
      <c r="Y1639" s="40"/>
      <c r="Z1639" s="40"/>
      <c r="AA1639" s="40"/>
      <c r="AB1639" s="40"/>
      <c r="AC1639" s="40"/>
      <c r="AD1639" s="40"/>
      <c r="AE1639" s="40"/>
      <c r="AT1639" s="19" t="s">
        <v>165</v>
      </c>
      <c r="AU1639" s="19" t="s">
        <v>83</v>
      </c>
    </row>
    <row r="1640" s="2" customFormat="1" ht="49.05" customHeight="1">
      <c r="A1640" s="40"/>
      <c r="B1640" s="41"/>
      <c r="C1640" s="215" t="s">
        <v>2475</v>
      </c>
      <c r="D1640" s="215" t="s">
        <v>158</v>
      </c>
      <c r="E1640" s="216" t="s">
        <v>2476</v>
      </c>
      <c r="F1640" s="217" t="s">
        <v>2477</v>
      </c>
      <c r="G1640" s="218" t="s">
        <v>257</v>
      </c>
      <c r="H1640" s="219">
        <v>1</v>
      </c>
      <c r="I1640" s="220"/>
      <c r="J1640" s="221">
        <f>ROUND(I1640*H1640,2)</f>
        <v>0</v>
      </c>
      <c r="K1640" s="217" t="s">
        <v>338</v>
      </c>
      <c r="L1640" s="46"/>
      <c r="M1640" s="222" t="s">
        <v>28</v>
      </c>
      <c r="N1640" s="223" t="s">
        <v>45</v>
      </c>
      <c r="O1640" s="86"/>
      <c r="P1640" s="224">
        <f>O1640*H1640</f>
        <v>0</v>
      </c>
      <c r="Q1640" s="224">
        <v>0</v>
      </c>
      <c r="R1640" s="224">
        <f>Q1640*H1640</f>
        <v>0</v>
      </c>
      <c r="S1640" s="224">
        <v>0</v>
      </c>
      <c r="T1640" s="225">
        <f>S1640*H1640</f>
        <v>0</v>
      </c>
      <c r="U1640" s="40"/>
      <c r="V1640" s="40"/>
      <c r="W1640" s="40"/>
      <c r="X1640" s="40"/>
      <c r="Y1640" s="40"/>
      <c r="Z1640" s="40"/>
      <c r="AA1640" s="40"/>
      <c r="AB1640" s="40"/>
      <c r="AC1640" s="40"/>
      <c r="AD1640" s="40"/>
      <c r="AE1640" s="40"/>
      <c r="AR1640" s="226" t="s">
        <v>1391</v>
      </c>
      <c r="AT1640" s="226" t="s">
        <v>158</v>
      </c>
      <c r="AU1640" s="226" t="s">
        <v>83</v>
      </c>
      <c r="AY1640" s="19" t="s">
        <v>156</v>
      </c>
      <c r="BE1640" s="227">
        <f>IF(N1640="základní",J1640,0)</f>
        <v>0</v>
      </c>
      <c r="BF1640" s="227">
        <f>IF(N1640="snížená",J1640,0)</f>
        <v>0</v>
      </c>
      <c r="BG1640" s="227">
        <f>IF(N1640="zákl. přenesená",J1640,0)</f>
        <v>0</v>
      </c>
      <c r="BH1640" s="227">
        <f>IF(N1640="sníž. přenesená",J1640,0)</f>
        <v>0</v>
      </c>
      <c r="BI1640" s="227">
        <f>IF(N1640="nulová",J1640,0)</f>
        <v>0</v>
      </c>
      <c r="BJ1640" s="19" t="s">
        <v>81</v>
      </c>
      <c r="BK1640" s="227">
        <f>ROUND(I1640*H1640,2)</f>
        <v>0</v>
      </c>
      <c r="BL1640" s="19" t="s">
        <v>1391</v>
      </c>
      <c r="BM1640" s="226" t="s">
        <v>2478</v>
      </c>
    </row>
    <row r="1641" s="2" customFormat="1">
      <c r="A1641" s="40"/>
      <c r="B1641" s="41"/>
      <c r="C1641" s="42"/>
      <c r="D1641" s="228" t="s">
        <v>165</v>
      </c>
      <c r="E1641" s="42"/>
      <c r="F1641" s="229" t="s">
        <v>2477</v>
      </c>
      <c r="G1641" s="42"/>
      <c r="H1641" s="42"/>
      <c r="I1641" s="230"/>
      <c r="J1641" s="42"/>
      <c r="K1641" s="42"/>
      <c r="L1641" s="46"/>
      <c r="M1641" s="231"/>
      <c r="N1641" s="232"/>
      <c r="O1641" s="86"/>
      <c r="P1641" s="86"/>
      <c r="Q1641" s="86"/>
      <c r="R1641" s="86"/>
      <c r="S1641" s="86"/>
      <c r="T1641" s="87"/>
      <c r="U1641" s="40"/>
      <c r="V1641" s="40"/>
      <c r="W1641" s="40"/>
      <c r="X1641" s="40"/>
      <c r="Y1641" s="40"/>
      <c r="Z1641" s="40"/>
      <c r="AA1641" s="40"/>
      <c r="AB1641" s="40"/>
      <c r="AC1641" s="40"/>
      <c r="AD1641" s="40"/>
      <c r="AE1641" s="40"/>
      <c r="AT1641" s="19" t="s">
        <v>165</v>
      </c>
      <c r="AU1641" s="19" t="s">
        <v>83</v>
      </c>
    </row>
    <row r="1642" s="2" customFormat="1" ht="49.05" customHeight="1">
      <c r="A1642" s="40"/>
      <c r="B1642" s="41"/>
      <c r="C1642" s="215" t="s">
        <v>2479</v>
      </c>
      <c r="D1642" s="215" t="s">
        <v>158</v>
      </c>
      <c r="E1642" s="216" t="s">
        <v>2480</v>
      </c>
      <c r="F1642" s="217" t="s">
        <v>2481</v>
      </c>
      <c r="G1642" s="218" t="s">
        <v>257</v>
      </c>
      <c r="H1642" s="219">
        <v>1</v>
      </c>
      <c r="I1642" s="220"/>
      <c r="J1642" s="221">
        <f>ROUND(I1642*H1642,2)</f>
        <v>0</v>
      </c>
      <c r="K1642" s="217" t="s">
        <v>338</v>
      </c>
      <c r="L1642" s="46"/>
      <c r="M1642" s="222" t="s">
        <v>28</v>
      </c>
      <c r="N1642" s="223" t="s">
        <v>45</v>
      </c>
      <c r="O1642" s="86"/>
      <c r="P1642" s="224">
        <f>O1642*H1642</f>
        <v>0</v>
      </c>
      <c r="Q1642" s="224">
        <v>0</v>
      </c>
      <c r="R1642" s="224">
        <f>Q1642*H1642</f>
        <v>0</v>
      </c>
      <c r="S1642" s="224">
        <v>0</v>
      </c>
      <c r="T1642" s="225">
        <f>S1642*H1642</f>
        <v>0</v>
      </c>
      <c r="U1642" s="40"/>
      <c r="V1642" s="40"/>
      <c r="W1642" s="40"/>
      <c r="X1642" s="40"/>
      <c r="Y1642" s="40"/>
      <c r="Z1642" s="40"/>
      <c r="AA1642" s="40"/>
      <c r="AB1642" s="40"/>
      <c r="AC1642" s="40"/>
      <c r="AD1642" s="40"/>
      <c r="AE1642" s="40"/>
      <c r="AR1642" s="226" t="s">
        <v>1391</v>
      </c>
      <c r="AT1642" s="226" t="s">
        <v>158</v>
      </c>
      <c r="AU1642" s="226" t="s">
        <v>83</v>
      </c>
      <c r="AY1642" s="19" t="s">
        <v>156</v>
      </c>
      <c r="BE1642" s="227">
        <f>IF(N1642="základní",J1642,0)</f>
        <v>0</v>
      </c>
      <c r="BF1642" s="227">
        <f>IF(N1642="snížená",J1642,0)</f>
        <v>0</v>
      </c>
      <c r="BG1642" s="227">
        <f>IF(N1642="zákl. přenesená",J1642,0)</f>
        <v>0</v>
      </c>
      <c r="BH1642" s="227">
        <f>IF(N1642="sníž. přenesená",J1642,0)</f>
        <v>0</v>
      </c>
      <c r="BI1642" s="227">
        <f>IF(N1642="nulová",J1642,0)</f>
        <v>0</v>
      </c>
      <c r="BJ1642" s="19" t="s">
        <v>81</v>
      </c>
      <c r="BK1642" s="227">
        <f>ROUND(I1642*H1642,2)</f>
        <v>0</v>
      </c>
      <c r="BL1642" s="19" t="s">
        <v>1391</v>
      </c>
      <c r="BM1642" s="226" t="s">
        <v>2482</v>
      </c>
    </row>
    <row r="1643" s="2" customFormat="1">
      <c r="A1643" s="40"/>
      <c r="B1643" s="41"/>
      <c r="C1643" s="42"/>
      <c r="D1643" s="228" t="s">
        <v>165</v>
      </c>
      <c r="E1643" s="42"/>
      <c r="F1643" s="229" t="s">
        <v>2481</v>
      </c>
      <c r="G1643" s="42"/>
      <c r="H1643" s="42"/>
      <c r="I1643" s="230"/>
      <c r="J1643" s="42"/>
      <c r="K1643" s="42"/>
      <c r="L1643" s="46"/>
      <c r="M1643" s="231"/>
      <c r="N1643" s="232"/>
      <c r="O1643" s="86"/>
      <c r="P1643" s="86"/>
      <c r="Q1643" s="86"/>
      <c r="R1643" s="86"/>
      <c r="S1643" s="86"/>
      <c r="T1643" s="87"/>
      <c r="U1643" s="40"/>
      <c r="V1643" s="40"/>
      <c r="W1643" s="40"/>
      <c r="X1643" s="40"/>
      <c r="Y1643" s="40"/>
      <c r="Z1643" s="40"/>
      <c r="AA1643" s="40"/>
      <c r="AB1643" s="40"/>
      <c r="AC1643" s="40"/>
      <c r="AD1643" s="40"/>
      <c r="AE1643" s="40"/>
      <c r="AT1643" s="19" t="s">
        <v>165</v>
      </c>
      <c r="AU1643" s="19" t="s">
        <v>83</v>
      </c>
    </row>
    <row r="1644" s="2" customFormat="1" ht="37.8" customHeight="1">
      <c r="A1644" s="40"/>
      <c r="B1644" s="41"/>
      <c r="C1644" s="215" t="s">
        <v>2483</v>
      </c>
      <c r="D1644" s="215" t="s">
        <v>158</v>
      </c>
      <c r="E1644" s="216" t="s">
        <v>2484</v>
      </c>
      <c r="F1644" s="217" t="s">
        <v>2485</v>
      </c>
      <c r="G1644" s="218" t="s">
        <v>257</v>
      </c>
      <c r="H1644" s="219">
        <v>1</v>
      </c>
      <c r="I1644" s="220"/>
      <c r="J1644" s="221">
        <f>ROUND(I1644*H1644,2)</f>
        <v>0</v>
      </c>
      <c r="K1644" s="217" t="s">
        <v>338</v>
      </c>
      <c r="L1644" s="46"/>
      <c r="M1644" s="222" t="s">
        <v>28</v>
      </c>
      <c r="N1644" s="223" t="s">
        <v>45</v>
      </c>
      <c r="O1644" s="86"/>
      <c r="P1644" s="224">
        <f>O1644*H1644</f>
        <v>0</v>
      </c>
      <c r="Q1644" s="224">
        <v>0</v>
      </c>
      <c r="R1644" s="224">
        <f>Q1644*H1644</f>
        <v>0</v>
      </c>
      <c r="S1644" s="224">
        <v>0</v>
      </c>
      <c r="T1644" s="225">
        <f>S1644*H1644</f>
        <v>0</v>
      </c>
      <c r="U1644" s="40"/>
      <c r="V1644" s="40"/>
      <c r="W1644" s="40"/>
      <c r="X1644" s="40"/>
      <c r="Y1644" s="40"/>
      <c r="Z1644" s="40"/>
      <c r="AA1644" s="40"/>
      <c r="AB1644" s="40"/>
      <c r="AC1644" s="40"/>
      <c r="AD1644" s="40"/>
      <c r="AE1644" s="40"/>
      <c r="AR1644" s="226" t="s">
        <v>1391</v>
      </c>
      <c r="AT1644" s="226" t="s">
        <v>158</v>
      </c>
      <c r="AU1644" s="226" t="s">
        <v>83</v>
      </c>
      <c r="AY1644" s="19" t="s">
        <v>156</v>
      </c>
      <c r="BE1644" s="227">
        <f>IF(N1644="základní",J1644,0)</f>
        <v>0</v>
      </c>
      <c r="BF1644" s="227">
        <f>IF(N1644="snížená",J1644,0)</f>
        <v>0</v>
      </c>
      <c r="BG1644" s="227">
        <f>IF(N1644="zákl. přenesená",J1644,0)</f>
        <v>0</v>
      </c>
      <c r="BH1644" s="227">
        <f>IF(N1644="sníž. přenesená",J1644,0)</f>
        <v>0</v>
      </c>
      <c r="BI1644" s="227">
        <f>IF(N1644="nulová",J1644,0)</f>
        <v>0</v>
      </c>
      <c r="BJ1644" s="19" t="s">
        <v>81</v>
      </c>
      <c r="BK1644" s="227">
        <f>ROUND(I1644*H1644,2)</f>
        <v>0</v>
      </c>
      <c r="BL1644" s="19" t="s">
        <v>1391</v>
      </c>
      <c r="BM1644" s="226" t="s">
        <v>2486</v>
      </c>
    </row>
    <row r="1645" s="2" customFormat="1">
      <c r="A1645" s="40"/>
      <c r="B1645" s="41"/>
      <c r="C1645" s="42"/>
      <c r="D1645" s="228" t="s">
        <v>165</v>
      </c>
      <c r="E1645" s="42"/>
      <c r="F1645" s="229" t="s">
        <v>2485</v>
      </c>
      <c r="G1645" s="42"/>
      <c r="H1645" s="42"/>
      <c r="I1645" s="230"/>
      <c r="J1645" s="42"/>
      <c r="K1645" s="42"/>
      <c r="L1645" s="46"/>
      <c r="M1645" s="231"/>
      <c r="N1645" s="232"/>
      <c r="O1645" s="86"/>
      <c r="P1645" s="86"/>
      <c r="Q1645" s="86"/>
      <c r="R1645" s="86"/>
      <c r="S1645" s="86"/>
      <c r="T1645" s="87"/>
      <c r="U1645" s="40"/>
      <c r="V1645" s="40"/>
      <c r="W1645" s="40"/>
      <c r="X1645" s="40"/>
      <c r="Y1645" s="40"/>
      <c r="Z1645" s="40"/>
      <c r="AA1645" s="40"/>
      <c r="AB1645" s="40"/>
      <c r="AC1645" s="40"/>
      <c r="AD1645" s="40"/>
      <c r="AE1645" s="40"/>
      <c r="AT1645" s="19" t="s">
        <v>165</v>
      </c>
      <c r="AU1645" s="19" t="s">
        <v>83</v>
      </c>
    </row>
    <row r="1646" s="2" customFormat="1" ht="49.05" customHeight="1">
      <c r="A1646" s="40"/>
      <c r="B1646" s="41"/>
      <c r="C1646" s="215" t="s">
        <v>2487</v>
      </c>
      <c r="D1646" s="215" t="s">
        <v>158</v>
      </c>
      <c r="E1646" s="216" t="s">
        <v>2488</v>
      </c>
      <c r="F1646" s="217" t="s">
        <v>2489</v>
      </c>
      <c r="G1646" s="218" t="s">
        <v>257</v>
      </c>
      <c r="H1646" s="219">
        <v>1</v>
      </c>
      <c r="I1646" s="220"/>
      <c r="J1646" s="221">
        <f>ROUND(I1646*H1646,2)</f>
        <v>0</v>
      </c>
      <c r="K1646" s="217" t="s">
        <v>338</v>
      </c>
      <c r="L1646" s="46"/>
      <c r="M1646" s="222" t="s">
        <v>28</v>
      </c>
      <c r="N1646" s="223" t="s">
        <v>45</v>
      </c>
      <c r="O1646" s="86"/>
      <c r="P1646" s="224">
        <f>O1646*H1646</f>
        <v>0</v>
      </c>
      <c r="Q1646" s="224">
        <v>0</v>
      </c>
      <c r="R1646" s="224">
        <f>Q1646*H1646</f>
        <v>0</v>
      </c>
      <c r="S1646" s="224">
        <v>0</v>
      </c>
      <c r="T1646" s="225">
        <f>S1646*H1646</f>
        <v>0</v>
      </c>
      <c r="U1646" s="40"/>
      <c r="V1646" s="40"/>
      <c r="W1646" s="40"/>
      <c r="X1646" s="40"/>
      <c r="Y1646" s="40"/>
      <c r="Z1646" s="40"/>
      <c r="AA1646" s="40"/>
      <c r="AB1646" s="40"/>
      <c r="AC1646" s="40"/>
      <c r="AD1646" s="40"/>
      <c r="AE1646" s="40"/>
      <c r="AR1646" s="226" t="s">
        <v>1391</v>
      </c>
      <c r="AT1646" s="226" t="s">
        <v>158</v>
      </c>
      <c r="AU1646" s="226" t="s">
        <v>83</v>
      </c>
      <c r="AY1646" s="19" t="s">
        <v>156</v>
      </c>
      <c r="BE1646" s="227">
        <f>IF(N1646="základní",J1646,0)</f>
        <v>0</v>
      </c>
      <c r="BF1646" s="227">
        <f>IF(N1646="snížená",J1646,0)</f>
        <v>0</v>
      </c>
      <c r="BG1646" s="227">
        <f>IF(N1646="zákl. přenesená",J1646,0)</f>
        <v>0</v>
      </c>
      <c r="BH1646" s="227">
        <f>IF(N1646="sníž. přenesená",J1646,0)</f>
        <v>0</v>
      </c>
      <c r="BI1646" s="227">
        <f>IF(N1646="nulová",J1646,0)</f>
        <v>0</v>
      </c>
      <c r="BJ1646" s="19" t="s">
        <v>81</v>
      </c>
      <c r="BK1646" s="227">
        <f>ROUND(I1646*H1646,2)</f>
        <v>0</v>
      </c>
      <c r="BL1646" s="19" t="s">
        <v>1391</v>
      </c>
      <c r="BM1646" s="226" t="s">
        <v>2490</v>
      </c>
    </row>
    <row r="1647" s="2" customFormat="1">
      <c r="A1647" s="40"/>
      <c r="B1647" s="41"/>
      <c r="C1647" s="42"/>
      <c r="D1647" s="228" t="s">
        <v>165</v>
      </c>
      <c r="E1647" s="42"/>
      <c r="F1647" s="229" t="s">
        <v>2489</v>
      </c>
      <c r="G1647" s="42"/>
      <c r="H1647" s="42"/>
      <c r="I1647" s="230"/>
      <c r="J1647" s="42"/>
      <c r="K1647" s="42"/>
      <c r="L1647" s="46"/>
      <c r="M1647" s="231"/>
      <c r="N1647" s="232"/>
      <c r="O1647" s="86"/>
      <c r="P1647" s="86"/>
      <c r="Q1647" s="86"/>
      <c r="R1647" s="86"/>
      <c r="S1647" s="86"/>
      <c r="T1647" s="87"/>
      <c r="U1647" s="40"/>
      <c r="V1647" s="40"/>
      <c r="W1647" s="40"/>
      <c r="X1647" s="40"/>
      <c r="Y1647" s="40"/>
      <c r="Z1647" s="40"/>
      <c r="AA1647" s="40"/>
      <c r="AB1647" s="40"/>
      <c r="AC1647" s="40"/>
      <c r="AD1647" s="40"/>
      <c r="AE1647" s="40"/>
      <c r="AT1647" s="19" t="s">
        <v>165</v>
      </c>
      <c r="AU1647" s="19" t="s">
        <v>83</v>
      </c>
    </row>
    <row r="1648" s="2" customFormat="1" ht="49.05" customHeight="1">
      <c r="A1648" s="40"/>
      <c r="B1648" s="41"/>
      <c r="C1648" s="215" t="s">
        <v>2491</v>
      </c>
      <c r="D1648" s="215" t="s">
        <v>158</v>
      </c>
      <c r="E1648" s="216" t="s">
        <v>2492</v>
      </c>
      <c r="F1648" s="217" t="s">
        <v>2493</v>
      </c>
      <c r="G1648" s="218" t="s">
        <v>257</v>
      </c>
      <c r="H1648" s="219">
        <v>1</v>
      </c>
      <c r="I1648" s="220"/>
      <c r="J1648" s="221">
        <f>ROUND(I1648*H1648,2)</f>
        <v>0</v>
      </c>
      <c r="K1648" s="217" t="s">
        <v>338</v>
      </c>
      <c r="L1648" s="46"/>
      <c r="M1648" s="222" t="s">
        <v>28</v>
      </c>
      <c r="N1648" s="223" t="s">
        <v>45</v>
      </c>
      <c r="O1648" s="86"/>
      <c r="P1648" s="224">
        <f>O1648*H1648</f>
        <v>0</v>
      </c>
      <c r="Q1648" s="224">
        <v>0</v>
      </c>
      <c r="R1648" s="224">
        <f>Q1648*H1648</f>
        <v>0</v>
      </c>
      <c r="S1648" s="224">
        <v>0</v>
      </c>
      <c r="T1648" s="225">
        <f>S1648*H1648</f>
        <v>0</v>
      </c>
      <c r="U1648" s="40"/>
      <c r="V1648" s="40"/>
      <c r="W1648" s="40"/>
      <c r="X1648" s="40"/>
      <c r="Y1648" s="40"/>
      <c r="Z1648" s="40"/>
      <c r="AA1648" s="40"/>
      <c r="AB1648" s="40"/>
      <c r="AC1648" s="40"/>
      <c r="AD1648" s="40"/>
      <c r="AE1648" s="40"/>
      <c r="AR1648" s="226" t="s">
        <v>1391</v>
      </c>
      <c r="AT1648" s="226" t="s">
        <v>158</v>
      </c>
      <c r="AU1648" s="226" t="s">
        <v>83</v>
      </c>
      <c r="AY1648" s="19" t="s">
        <v>156</v>
      </c>
      <c r="BE1648" s="227">
        <f>IF(N1648="základní",J1648,0)</f>
        <v>0</v>
      </c>
      <c r="BF1648" s="227">
        <f>IF(N1648="snížená",J1648,0)</f>
        <v>0</v>
      </c>
      <c r="BG1648" s="227">
        <f>IF(N1648="zákl. přenesená",J1648,0)</f>
        <v>0</v>
      </c>
      <c r="BH1648" s="227">
        <f>IF(N1648="sníž. přenesená",J1648,0)</f>
        <v>0</v>
      </c>
      <c r="BI1648" s="227">
        <f>IF(N1648="nulová",J1648,0)</f>
        <v>0</v>
      </c>
      <c r="BJ1648" s="19" t="s">
        <v>81</v>
      </c>
      <c r="BK1648" s="227">
        <f>ROUND(I1648*H1648,2)</f>
        <v>0</v>
      </c>
      <c r="BL1648" s="19" t="s">
        <v>1391</v>
      </c>
      <c r="BM1648" s="226" t="s">
        <v>2494</v>
      </c>
    </row>
    <row r="1649" s="2" customFormat="1">
      <c r="A1649" s="40"/>
      <c r="B1649" s="41"/>
      <c r="C1649" s="42"/>
      <c r="D1649" s="228" t="s">
        <v>165</v>
      </c>
      <c r="E1649" s="42"/>
      <c r="F1649" s="229" t="s">
        <v>2493</v>
      </c>
      <c r="G1649" s="42"/>
      <c r="H1649" s="42"/>
      <c r="I1649" s="230"/>
      <c r="J1649" s="42"/>
      <c r="K1649" s="42"/>
      <c r="L1649" s="46"/>
      <c r="M1649" s="231"/>
      <c r="N1649" s="232"/>
      <c r="O1649" s="86"/>
      <c r="P1649" s="86"/>
      <c r="Q1649" s="86"/>
      <c r="R1649" s="86"/>
      <c r="S1649" s="86"/>
      <c r="T1649" s="87"/>
      <c r="U1649" s="40"/>
      <c r="V1649" s="40"/>
      <c r="W1649" s="40"/>
      <c r="X1649" s="40"/>
      <c r="Y1649" s="40"/>
      <c r="Z1649" s="40"/>
      <c r="AA1649" s="40"/>
      <c r="AB1649" s="40"/>
      <c r="AC1649" s="40"/>
      <c r="AD1649" s="40"/>
      <c r="AE1649" s="40"/>
      <c r="AT1649" s="19" t="s">
        <v>165</v>
      </c>
      <c r="AU1649" s="19" t="s">
        <v>83</v>
      </c>
    </row>
    <row r="1650" s="2" customFormat="1" ht="49.05" customHeight="1">
      <c r="A1650" s="40"/>
      <c r="B1650" s="41"/>
      <c r="C1650" s="215" t="s">
        <v>2495</v>
      </c>
      <c r="D1650" s="215" t="s">
        <v>158</v>
      </c>
      <c r="E1650" s="216" t="s">
        <v>2496</v>
      </c>
      <c r="F1650" s="217" t="s">
        <v>2497</v>
      </c>
      <c r="G1650" s="218" t="s">
        <v>257</v>
      </c>
      <c r="H1650" s="219">
        <v>4</v>
      </c>
      <c r="I1650" s="220"/>
      <c r="J1650" s="221">
        <f>ROUND(I1650*H1650,2)</f>
        <v>0</v>
      </c>
      <c r="K1650" s="217" t="s">
        <v>338</v>
      </c>
      <c r="L1650" s="46"/>
      <c r="M1650" s="222" t="s">
        <v>28</v>
      </c>
      <c r="N1650" s="223" t="s">
        <v>45</v>
      </c>
      <c r="O1650" s="86"/>
      <c r="P1650" s="224">
        <f>O1650*H1650</f>
        <v>0</v>
      </c>
      <c r="Q1650" s="224">
        <v>0</v>
      </c>
      <c r="R1650" s="224">
        <f>Q1650*H1650</f>
        <v>0</v>
      </c>
      <c r="S1650" s="224">
        <v>0</v>
      </c>
      <c r="T1650" s="225">
        <f>S1650*H1650</f>
        <v>0</v>
      </c>
      <c r="U1650" s="40"/>
      <c r="V1650" s="40"/>
      <c r="W1650" s="40"/>
      <c r="X1650" s="40"/>
      <c r="Y1650" s="40"/>
      <c r="Z1650" s="40"/>
      <c r="AA1650" s="40"/>
      <c r="AB1650" s="40"/>
      <c r="AC1650" s="40"/>
      <c r="AD1650" s="40"/>
      <c r="AE1650" s="40"/>
      <c r="AR1650" s="226" t="s">
        <v>1391</v>
      </c>
      <c r="AT1650" s="226" t="s">
        <v>158</v>
      </c>
      <c r="AU1650" s="226" t="s">
        <v>83</v>
      </c>
      <c r="AY1650" s="19" t="s">
        <v>156</v>
      </c>
      <c r="BE1650" s="227">
        <f>IF(N1650="základní",J1650,0)</f>
        <v>0</v>
      </c>
      <c r="BF1650" s="227">
        <f>IF(N1650="snížená",J1650,0)</f>
        <v>0</v>
      </c>
      <c r="BG1650" s="227">
        <f>IF(N1650="zákl. přenesená",J1650,0)</f>
        <v>0</v>
      </c>
      <c r="BH1650" s="227">
        <f>IF(N1650="sníž. přenesená",J1650,0)</f>
        <v>0</v>
      </c>
      <c r="BI1650" s="227">
        <f>IF(N1650="nulová",J1650,0)</f>
        <v>0</v>
      </c>
      <c r="BJ1650" s="19" t="s">
        <v>81</v>
      </c>
      <c r="BK1650" s="227">
        <f>ROUND(I1650*H1650,2)</f>
        <v>0</v>
      </c>
      <c r="BL1650" s="19" t="s">
        <v>1391</v>
      </c>
      <c r="BM1650" s="226" t="s">
        <v>2498</v>
      </c>
    </row>
    <row r="1651" s="2" customFormat="1">
      <c r="A1651" s="40"/>
      <c r="B1651" s="41"/>
      <c r="C1651" s="42"/>
      <c r="D1651" s="228" t="s">
        <v>165</v>
      </c>
      <c r="E1651" s="42"/>
      <c r="F1651" s="229" t="s">
        <v>2497</v>
      </c>
      <c r="G1651" s="42"/>
      <c r="H1651" s="42"/>
      <c r="I1651" s="230"/>
      <c r="J1651" s="42"/>
      <c r="K1651" s="42"/>
      <c r="L1651" s="46"/>
      <c r="M1651" s="231"/>
      <c r="N1651" s="232"/>
      <c r="O1651" s="86"/>
      <c r="P1651" s="86"/>
      <c r="Q1651" s="86"/>
      <c r="R1651" s="86"/>
      <c r="S1651" s="86"/>
      <c r="T1651" s="87"/>
      <c r="U1651" s="40"/>
      <c r="V1651" s="40"/>
      <c r="W1651" s="40"/>
      <c r="X1651" s="40"/>
      <c r="Y1651" s="40"/>
      <c r="Z1651" s="40"/>
      <c r="AA1651" s="40"/>
      <c r="AB1651" s="40"/>
      <c r="AC1651" s="40"/>
      <c r="AD1651" s="40"/>
      <c r="AE1651" s="40"/>
      <c r="AT1651" s="19" t="s">
        <v>165</v>
      </c>
      <c r="AU1651" s="19" t="s">
        <v>83</v>
      </c>
    </row>
    <row r="1652" s="2" customFormat="1" ht="24.15" customHeight="1">
      <c r="A1652" s="40"/>
      <c r="B1652" s="41"/>
      <c r="C1652" s="215" t="s">
        <v>2499</v>
      </c>
      <c r="D1652" s="215" t="s">
        <v>158</v>
      </c>
      <c r="E1652" s="216" t="s">
        <v>2500</v>
      </c>
      <c r="F1652" s="217" t="s">
        <v>2501</v>
      </c>
      <c r="G1652" s="218" t="s">
        <v>257</v>
      </c>
      <c r="H1652" s="219">
        <v>4</v>
      </c>
      <c r="I1652" s="220"/>
      <c r="J1652" s="221">
        <f>ROUND(I1652*H1652,2)</f>
        <v>0</v>
      </c>
      <c r="K1652" s="217" t="s">
        <v>338</v>
      </c>
      <c r="L1652" s="46"/>
      <c r="M1652" s="222" t="s">
        <v>28</v>
      </c>
      <c r="N1652" s="223" t="s">
        <v>45</v>
      </c>
      <c r="O1652" s="86"/>
      <c r="P1652" s="224">
        <f>O1652*H1652</f>
        <v>0</v>
      </c>
      <c r="Q1652" s="224">
        <v>0</v>
      </c>
      <c r="R1652" s="224">
        <f>Q1652*H1652</f>
        <v>0</v>
      </c>
      <c r="S1652" s="224">
        <v>0</v>
      </c>
      <c r="T1652" s="225">
        <f>S1652*H1652</f>
        <v>0</v>
      </c>
      <c r="U1652" s="40"/>
      <c r="V1652" s="40"/>
      <c r="W1652" s="40"/>
      <c r="X1652" s="40"/>
      <c r="Y1652" s="40"/>
      <c r="Z1652" s="40"/>
      <c r="AA1652" s="40"/>
      <c r="AB1652" s="40"/>
      <c r="AC1652" s="40"/>
      <c r="AD1652" s="40"/>
      <c r="AE1652" s="40"/>
      <c r="AR1652" s="226" t="s">
        <v>1391</v>
      </c>
      <c r="AT1652" s="226" t="s">
        <v>158</v>
      </c>
      <c r="AU1652" s="226" t="s">
        <v>83</v>
      </c>
      <c r="AY1652" s="19" t="s">
        <v>156</v>
      </c>
      <c r="BE1652" s="227">
        <f>IF(N1652="základní",J1652,0)</f>
        <v>0</v>
      </c>
      <c r="BF1652" s="227">
        <f>IF(N1652="snížená",J1652,0)</f>
        <v>0</v>
      </c>
      <c r="BG1652" s="227">
        <f>IF(N1652="zákl. přenesená",J1652,0)</f>
        <v>0</v>
      </c>
      <c r="BH1652" s="227">
        <f>IF(N1652="sníž. přenesená",J1652,0)</f>
        <v>0</v>
      </c>
      <c r="BI1652" s="227">
        <f>IF(N1652="nulová",J1652,0)</f>
        <v>0</v>
      </c>
      <c r="BJ1652" s="19" t="s">
        <v>81</v>
      </c>
      <c r="BK1652" s="227">
        <f>ROUND(I1652*H1652,2)</f>
        <v>0</v>
      </c>
      <c r="BL1652" s="19" t="s">
        <v>1391</v>
      </c>
      <c r="BM1652" s="226" t="s">
        <v>2502</v>
      </c>
    </row>
    <row r="1653" s="2" customFormat="1">
      <c r="A1653" s="40"/>
      <c r="B1653" s="41"/>
      <c r="C1653" s="42"/>
      <c r="D1653" s="228" t="s">
        <v>165</v>
      </c>
      <c r="E1653" s="42"/>
      <c r="F1653" s="229" t="s">
        <v>2501</v>
      </c>
      <c r="G1653" s="42"/>
      <c r="H1653" s="42"/>
      <c r="I1653" s="230"/>
      <c r="J1653" s="42"/>
      <c r="K1653" s="42"/>
      <c r="L1653" s="46"/>
      <c r="M1653" s="231"/>
      <c r="N1653" s="232"/>
      <c r="O1653" s="86"/>
      <c r="P1653" s="86"/>
      <c r="Q1653" s="86"/>
      <c r="R1653" s="86"/>
      <c r="S1653" s="86"/>
      <c r="T1653" s="87"/>
      <c r="U1653" s="40"/>
      <c r="V1653" s="40"/>
      <c r="W1653" s="40"/>
      <c r="X1653" s="40"/>
      <c r="Y1653" s="40"/>
      <c r="Z1653" s="40"/>
      <c r="AA1653" s="40"/>
      <c r="AB1653" s="40"/>
      <c r="AC1653" s="40"/>
      <c r="AD1653" s="40"/>
      <c r="AE1653" s="40"/>
      <c r="AT1653" s="19" t="s">
        <v>165</v>
      </c>
      <c r="AU1653" s="19" t="s">
        <v>83</v>
      </c>
    </row>
    <row r="1654" s="2" customFormat="1" ht="37.8" customHeight="1">
      <c r="A1654" s="40"/>
      <c r="B1654" s="41"/>
      <c r="C1654" s="215" t="s">
        <v>2503</v>
      </c>
      <c r="D1654" s="215" t="s">
        <v>158</v>
      </c>
      <c r="E1654" s="216" t="s">
        <v>2504</v>
      </c>
      <c r="F1654" s="217" t="s">
        <v>2505</v>
      </c>
      <c r="G1654" s="218" t="s">
        <v>257</v>
      </c>
      <c r="H1654" s="219">
        <v>2</v>
      </c>
      <c r="I1654" s="220"/>
      <c r="J1654" s="221">
        <f>ROUND(I1654*H1654,2)</f>
        <v>0</v>
      </c>
      <c r="K1654" s="217" t="s">
        <v>338</v>
      </c>
      <c r="L1654" s="46"/>
      <c r="M1654" s="222" t="s">
        <v>28</v>
      </c>
      <c r="N1654" s="223" t="s">
        <v>45</v>
      </c>
      <c r="O1654" s="86"/>
      <c r="P1654" s="224">
        <f>O1654*H1654</f>
        <v>0</v>
      </c>
      <c r="Q1654" s="224">
        <v>0</v>
      </c>
      <c r="R1654" s="224">
        <f>Q1654*H1654</f>
        <v>0</v>
      </c>
      <c r="S1654" s="224">
        <v>0</v>
      </c>
      <c r="T1654" s="225">
        <f>S1654*H1654</f>
        <v>0</v>
      </c>
      <c r="U1654" s="40"/>
      <c r="V1654" s="40"/>
      <c r="W1654" s="40"/>
      <c r="X1654" s="40"/>
      <c r="Y1654" s="40"/>
      <c r="Z1654" s="40"/>
      <c r="AA1654" s="40"/>
      <c r="AB1654" s="40"/>
      <c r="AC1654" s="40"/>
      <c r="AD1654" s="40"/>
      <c r="AE1654" s="40"/>
      <c r="AR1654" s="226" t="s">
        <v>1391</v>
      </c>
      <c r="AT1654" s="226" t="s">
        <v>158</v>
      </c>
      <c r="AU1654" s="226" t="s">
        <v>83</v>
      </c>
      <c r="AY1654" s="19" t="s">
        <v>156</v>
      </c>
      <c r="BE1654" s="227">
        <f>IF(N1654="základní",J1654,0)</f>
        <v>0</v>
      </c>
      <c r="BF1654" s="227">
        <f>IF(N1654="snížená",J1654,0)</f>
        <v>0</v>
      </c>
      <c r="BG1654" s="227">
        <f>IF(N1654="zákl. přenesená",J1654,0)</f>
        <v>0</v>
      </c>
      <c r="BH1654" s="227">
        <f>IF(N1654="sníž. přenesená",J1654,0)</f>
        <v>0</v>
      </c>
      <c r="BI1654" s="227">
        <f>IF(N1654="nulová",J1654,0)</f>
        <v>0</v>
      </c>
      <c r="BJ1654" s="19" t="s">
        <v>81</v>
      </c>
      <c r="BK1654" s="227">
        <f>ROUND(I1654*H1654,2)</f>
        <v>0</v>
      </c>
      <c r="BL1654" s="19" t="s">
        <v>1391</v>
      </c>
      <c r="BM1654" s="226" t="s">
        <v>2506</v>
      </c>
    </row>
    <row r="1655" s="2" customFormat="1">
      <c r="A1655" s="40"/>
      <c r="B1655" s="41"/>
      <c r="C1655" s="42"/>
      <c r="D1655" s="228" t="s">
        <v>165</v>
      </c>
      <c r="E1655" s="42"/>
      <c r="F1655" s="229" t="s">
        <v>2505</v>
      </c>
      <c r="G1655" s="42"/>
      <c r="H1655" s="42"/>
      <c r="I1655" s="230"/>
      <c r="J1655" s="42"/>
      <c r="K1655" s="42"/>
      <c r="L1655" s="46"/>
      <c r="M1655" s="231"/>
      <c r="N1655" s="232"/>
      <c r="O1655" s="86"/>
      <c r="P1655" s="86"/>
      <c r="Q1655" s="86"/>
      <c r="R1655" s="86"/>
      <c r="S1655" s="86"/>
      <c r="T1655" s="87"/>
      <c r="U1655" s="40"/>
      <c r="V1655" s="40"/>
      <c r="W1655" s="40"/>
      <c r="X1655" s="40"/>
      <c r="Y1655" s="40"/>
      <c r="Z1655" s="40"/>
      <c r="AA1655" s="40"/>
      <c r="AB1655" s="40"/>
      <c r="AC1655" s="40"/>
      <c r="AD1655" s="40"/>
      <c r="AE1655" s="40"/>
      <c r="AT1655" s="19" t="s">
        <v>165</v>
      </c>
      <c r="AU1655" s="19" t="s">
        <v>83</v>
      </c>
    </row>
    <row r="1656" s="12" customFormat="1" ht="22.8" customHeight="1">
      <c r="A1656" s="12"/>
      <c r="B1656" s="199"/>
      <c r="C1656" s="200"/>
      <c r="D1656" s="201" t="s">
        <v>73</v>
      </c>
      <c r="E1656" s="213" t="s">
        <v>2507</v>
      </c>
      <c r="F1656" s="213" t="s">
        <v>2508</v>
      </c>
      <c r="G1656" s="200"/>
      <c r="H1656" s="200"/>
      <c r="I1656" s="203"/>
      <c r="J1656" s="214">
        <f>BK1656</f>
        <v>0</v>
      </c>
      <c r="K1656" s="200"/>
      <c r="L1656" s="205"/>
      <c r="M1656" s="206"/>
      <c r="N1656" s="207"/>
      <c r="O1656" s="207"/>
      <c r="P1656" s="208">
        <f>SUM(P1657:P1696)</f>
        <v>0</v>
      </c>
      <c r="Q1656" s="207"/>
      <c r="R1656" s="208">
        <f>SUM(R1657:R1696)</f>
        <v>45.691692199999999</v>
      </c>
      <c r="S1656" s="207"/>
      <c r="T1656" s="209">
        <f>SUM(T1657:T1696)</f>
        <v>75.078918460000011</v>
      </c>
      <c r="U1656" s="12"/>
      <c r="V1656" s="12"/>
      <c r="W1656" s="12"/>
      <c r="X1656" s="12"/>
      <c r="Y1656" s="12"/>
      <c r="Z1656" s="12"/>
      <c r="AA1656" s="12"/>
      <c r="AB1656" s="12"/>
      <c r="AC1656" s="12"/>
      <c r="AD1656" s="12"/>
      <c r="AE1656" s="12"/>
      <c r="AR1656" s="210" t="s">
        <v>83</v>
      </c>
      <c r="AT1656" s="211" t="s">
        <v>73</v>
      </c>
      <c r="AU1656" s="211" t="s">
        <v>81</v>
      </c>
      <c r="AY1656" s="210" t="s">
        <v>156</v>
      </c>
      <c r="BK1656" s="212">
        <f>SUM(BK1657:BK1696)</f>
        <v>0</v>
      </c>
    </row>
    <row r="1657" s="2" customFormat="1" ht="24.15" customHeight="1">
      <c r="A1657" s="40"/>
      <c r="B1657" s="41"/>
      <c r="C1657" s="215" t="s">
        <v>2509</v>
      </c>
      <c r="D1657" s="215" t="s">
        <v>158</v>
      </c>
      <c r="E1657" s="216" t="s">
        <v>2510</v>
      </c>
      <c r="F1657" s="217" t="s">
        <v>2511</v>
      </c>
      <c r="G1657" s="218" t="s">
        <v>161</v>
      </c>
      <c r="H1657" s="219">
        <v>1267.9000000000001</v>
      </c>
      <c r="I1657" s="220"/>
      <c r="J1657" s="221">
        <f>ROUND(I1657*H1657,2)</f>
        <v>0</v>
      </c>
      <c r="K1657" s="217" t="s">
        <v>162</v>
      </c>
      <c r="L1657" s="46"/>
      <c r="M1657" s="222" t="s">
        <v>28</v>
      </c>
      <c r="N1657" s="223" t="s">
        <v>45</v>
      </c>
      <c r="O1657" s="86"/>
      <c r="P1657" s="224">
        <f>O1657*H1657</f>
        <v>0</v>
      </c>
      <c r="Q1657" s="224">
        <v>0.00029999999999999997</v>
      </c>
      <c r="R1657" s="224">
        <f>Q1657*H1657</f>
        <v>0.38036999999999999</v>
      </c>
      <c r="S1657" s="224">
        <v>0</v>
      </c>
      <c r="T1657" s="225">
        <f>S1657*H1657</f>
        <v>0</v>
      </c>
      <c r="U1657" s="40"/>
      <c r="V1657" s="40"/>
      <c r="W1657" s="40"/>
      <c r="X1657" s="40"/>
      <c r="Y1657" s="40"/>
      <c r="Z1657" s="40"/>
      <c r="AA1657" s="40"/>
      <c r="AB1657" s="40"/>
      <c r="AC1657" s="40"/>
      <c r="AD1657" s="40"/>
      <c r="AE1657" s="40"/>
      <c r="AR1657" s="226" t="s">
        <v>1391</v>
      </c>
      <c r="AT1657" s="226" t="s">
        <v>158</v>
      </c>
      <c r="AU1657" s="226" t="s">
        <v>83</v>
      </c>
      <c r="AY1657" s="19" t="s">
        <v>156</v>
      </c>
      <c r="BE1657" s="227">
        <f>IF(N1657="základní",J1657,0)</f>
        <v>0</v>
      </c>
      <c r="BF1657" s="227">
        <f>IF(N1657="snížená",J1657,0)</f>
        <v>0</v>
      </c>
      <c r="BG1657" s="227">
        <f>IF(N1657="zákl. přenesená",J1657,0)</f>
        <v>0</v>
      </c>
      <c r="BH1657" s="227">
        <f>IF(N1657="sníž. přenesená",J1657,0)</f>
        <v>0</v>
      </c>
      <c r="BI1657" s="227">
        <f>IF(N1657="nulová",J1657,0)</f>
        <v>0</v>
      </c>
      <c r="BJ1657" s="19" t="s">
        <v>81</v>
      </c>
      <c r="BK1657" s="227">
        <f>ROUND(I1657*H1657,2)</f>
        <v>0</v>
      </c>
      <c r="BL1657" s="19" t="s">
        <v>1391</v>
      </c>
      <c r="BM1657" s="226" t="s">
        <v>2512</v>
      </c>
    </row>
    <row r="1658" s="2" customFormat="1">
      <c r="A1658" s="40"/>
      <c r="B1658" s="41"/>
      <c r="C1658" s="42"/>
      <c r="D1658" s="228" t="s">
        <v>165</v>
      </c>
      <c r="E1658" s="42"/>
      <c r="F1658" s="229" t="s">
        <v>2511</v>
      </c>
      <c r="G1658" s="42"/>
      <c r="H1658" s="42"/>
      <c r="I1658" s="230"/>
      <c r="J1658" s="42"/>
      <c r="K1658" s="42"/>
      <c r="L1658" s="46"/>
      <c r="M1658" s="231"/>
      <c r="N1658" s="232"/>
      <c r="O1658" s="86"/>
      <c r="P1658" s="86"/>
      <c r="Q1658" s="86"/>
      <c r="R1658" s="86"/>
      <c r="S1658" s="86"/>
      <c r="T1658" s="87"/>
      <c r="U1658" s="40"/>
      <c r="V1658" s="40"/>
      <c r="W1658" s="40"/>
      <c r="X1658" s="40"/>
      <c r="Y1658" s="40"/>
      <c r="Z1658" s="40"/>
      <c r="AA1658" s="40"/>
      <c r="AB1658" s="40"/>
      <c r="AC1658" s="40"/>
      <c r="AD1658" s="40"/>
      <c r="AE1658" s="40"/>
      <c r="AT1658" s="19" t="s">
        <v>165</v>
      </c>
      <c r="AU1658" s="19" t="s">
        <v>83</v>
      </c>
    </row>
    <row r="1659" s="2" customFormat="1" ht="24.15" customHeight="1">
      <c r="A1659" s="40"/>
      <c r="B1659" s="41"/>
      <c r="C1659" s="215" t="s">
        <v>2513</v>
      </c>
      <c r="D1659" s="215" t="s">
        <v>158</v>
      </c>
      <c r="E1659" s="216" t="s">
        <v>2514</v>
      </c>
      <c r="F1659" s="217" t="s">
        <v>2515</v>
      </c>
      <c r="G1659" s="218" t="s">
        <v>289</v>
      </c>
      <c r="H1659" s="219">
        <v>242.75399999999999</v>
      </c>
      <c r="I1659" s="220"/>
      <c r="J1659" s="221">
        <f>ROUND(I1659*H1659,2)</f>
        <v>0</v>
      </c>
      <c r="K1659" s="217" t="s">
        <v>162</v>
      </c>
      <c r="L1659" s="46"/>
      <c r="M1659" s="222" t="s">
        <v>28</v>
      </c>
      <c r="N1659" s="223" t="s">
        <v>45</v>
      </c>
      <c r="O1659" s="86"/>
      <c r="P1659" s="224">
        <f>O1659*H1659</f>
        <v>0</v>
      </c>
      <c r="Q1659" s="224">
        <v>0</v>
      </c>
      <c r="R1659" s="224">
        <f>Q1659*H1659</f>
        <v>0</v>
      </c>
      <c r="S1659" s="224">
        <v>0.01174</v>
      </c>
      <c r="T1659" s="225">
        <f>S1659*H1659</f>
        <v>2.8499319600000002</v>
      </c>
      <c r="U1659" s="40"/>
      <c r="V1659" s="40"/>
      <c r="W1659" s="40"/>
      <c r="X1659" s="40"/>
      <c r="Y1659" s="40"/>
      <c r="Z1659" s="40"/>
      <c r="AA1659" s="40"/>
      <c r="AB1659" s="40"/>
      <c r="AC1659" s="40"/>
      <c r="AD1659" s="40"/>
      <c r="AE1659" s="40"/>
      <c r="AR1659" s="226" t="s">
        <v>1391</v>
      </c>
      <c r="AT1659" s="226" t="s">
        <v>158</v>
      </c>
      <c r="AU1659" s="226" t="s">
        <v>83</v>
      </c>
      <c r="AY1659" s="19" t="s">
        <v>156</v>
      </c>
      <c r="BE1659" s="227">
        <f>IF(N1659="základní",J1659,0)</f>
        <v>0</v>
      </c>
      <c r="BF1659" s="227">
        <f>IF(N1659="snížená",J1659,0)</f>
        <v>0</v>
      </c>
      <c r="BG1659" s="227">
        <f>IF(N1659="zákl. přenesená",J1659,0)</f>
        <v>0</v>
      </c>
      <c r="BH1659" s="227">
        <f>IF(N1659="sníž. přenesená",J1659,0)</f>
        <v>0</v>
      </c>
      <c r="BI1659" s="227">
        <f>IF(N1659="nulová",J1659,0)</f>
        <v>0</v>
      </c>
      <c r="BJ1659" s="19" t="s">
        <v>81</v>
      </c>
      <c r="BK1659" s="227">
        <f>ROUND(I1659*H1659,2)</f>
        <v>0</v>
      </c>
      <c r="BL1659" s="19" t="s">
        <v>1391</v>
      </c>
      <c r="BM1659" s="226" t="s">
        <v>2516</v>
      </c>
    </row>
    <row r="1660" s="2" customFormat="1">
      <c r="A1660" s="40"/>
      <c r="B1660" s="41"/>
      <c r="C1660" s="42"/>
      <c r="D1660" s="228" t="s">
        <v>165</v>
      </c>
      <c r="E1660" s="42"/>
      <c r="F1660" s="229" t="s">
        <v>2515</v>
      </c>
      <c r="G1660" s="42"/>
      <c r="H1660" s="42"/>
      <c r="I1660" s="230"/>
      <c r="J1660" s="42"/>
      <c r="K1660" s="42"/>
      <c r="L1660" s="46"/>
      <c r="M1660" s="231"/>
      <c r="N1660" s="232"/>
      <c r="O1660" s="86"/>
      <c r="P1660" s="86"/>
      <c r="Q1660" s="86"/>
      <c r="R1660" s="86"/>
      <c r="S1660" s="86"/>
      <c r="T1660" s="87"/>
      <c r="U1660" s="40"/>
      <c r="V1660" s="40"/>
      <c r="W1660" s="40"/>
      <c r="X1660" s="40"/>
      <c r="Y1660" s="40"/>
      <c r="Z1660" s="40"/>
      <c r="AA1660" s="40"/>
      <c r="AB1660" s="40"/>
      <c r="AC1660" s="40"/>
      <c r="AD1660" s="40"/>
      <c r="AE1660" s="40"/>
      <c r="AT1660" s="19" t="s">
        <v>165</v>
      </c>
      <c r="AU1660" s="19" t="s">
        <v>83</v>
      </c>
    </row>
    <row r="1661" s="13" customFormat="1">
      <c r="A1661" s="13"/>
      <c r="B1661" s="233"/>
      <c r="C1661" s="234"/>
      <c r="D1661" s="228" t="s">
        <v>170</v>
      </c>
      <c r="E1661" s="235" t="s">
        <v>28</v>
      </c>
      <c r="F1661" s="236" t="s">
        <v>2517</v>
      </c>
      <c r="G1661" s="234"/>
      <c r="H1661" s="237">
        <v>183.012</v>
      </c>
      <c r="I1661" s="238"/>
      <c r="J1661" s="234"/>
      <c r="K1661" s="234"/>
      <c r="L1661" s="239"/>
      <c r="M1661" s="240"/>
      <c r="N1661" s="241"/>
      <c r="O1661" s="241"/>
      <c r="P1661" s="241"/>
      <c r="Q1661" s="241"/>
      <c r="R1661" s="241"/>
      <c r="S1661" s="241"/>
      <c r="T1661" s="242"/>
      <c r="U1661" s="13"/>
      <c r="V1661" s="13"/>
      <c r="W1661" s="13"/>
      <c r="X1661" s="13"/>
      <c r="Y1661" s="13"/>
      <c r="Z1661" s="13"/>
      <c r="AA1661" s="13"/>
      <c r="AB1661" s="13"/>
      <c r="AC1661" s="13"/>
      <c r="AD1661" s="13"/>
      <c r="AE1661" s="13"/>
      <c r="AT1661" s="243" t="s">
        <v>170</v>
      </c>
      <c r="AU1661" s="243" t="s">
        <v>83</v>
      </c>
      <c r="AV1661" s="13" t="s">
        <v>83</v>
      </c>
      <c r="AW1661" s="13" t="s">
        <v>35</v>
      </c>
      <c r="AX1661" s="13" t="s">
        <v>74</v>
      </c>
      <c r="AY1661" s="243" t="s">
        <v>156</v>
      </c>
    </row>
    <row r="1662" s="13" customFormat="1">
      <c r="A1662" s="13"/>
      <c r="B1662" s="233"/>
      <c r="C1662" s="234"/>
      <c r="D1662" s="228" t="s">
        <v>170</v>
      </c>
      <c r="E1662" s="235" t="s">
        <v>28</v>
      </c>
      <c r="F1662" s="236" t="s">
        <v>2518</v>
      </c>
      <c r="G1662" s="234"/>
      <c r="H1662" s="237">
        <v>59.741999999999997</v>
      </c>
      <c r="I1662" s="238"/>
      <c r="J1662" s="234"/>
      <c r="K1662" s="234"/>
      <c r="L1662" s="239"/>
      <c r="M1662" s="240"/>
      <c r="N1662" s="241"/>
      <c r="O1662" s="241"/>
      <c r="P1662" s="241"/>
      <c r="Q1662" s="241"/>
      <c r="R1662" s="241"/>
      <c r="S1662" s="241"/>
      <c r="T1662" s="242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43" t="s">
        <v>170</v>
      </c>
      <c r="AU1662" s="243" t="s">
        <v>83</v>
      </c>
      <c r="AV1662" s="13" t="s">
        <v>83</v>
      </c>
      <c r="AW1662" s="13" t="s">
        <v>35</v>
      </c>
      <c r="AX1662" s="13" t="s">
        <v>74</v>
      </c>
      <c r="AY1662" s="243" t="s">
        <v>156</v>
      </c>
    </row>
    <row r="1663" s="14" customFormat="1">
      <c r="A1663" s="14"/>
      <c r="B1663" s="244"/>
      <c r="C1663" s="245"/>
      <c r="D1663" s="228" t="s">
        <v>170</v>
      </c>
      <c r="E1663" s="246" t="s">
        <v>28</v>
      </c>
      <c r="F1663" s="247" t="s">
        <v>186</v>
      </c>
      <c r="G1663" s="245"/>
      <c r="H1663" s="248">
        <v>242.75399999999999</v>
      </c>
      <c r="I1663" s="249"/>
      <c r="J1663" s="245"/>
      <c r="K1663" s="245"/>
      <c r="L1663" s="250"/>
      <c r="M1663" s="251"/>
      <c r="N1663" s="252"/>
      <c r="O1663" s="252"/>
      <c r="P1663" s="252"/>
      <c r="Q1663" s="252"/>
      <c r="R1663" s="252"/>
      <c r="S1663" s="252"/>
      <c r="T1663" s="253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4" t="s">
        <v>170</v>
      </c>
      <c r="AU1663" s="254" t="s">
        <v>83</v>
      </c>
      <c r="AV1663" s="14" t="s">
        <v>163</v>
      </c>
      <c r="AW1663" s="14" t="s">
        <v>35</v>
      </c>
      <c r="AX1663" s="14" t="s">
        <v>81</v>
      </c>
      <c r="AY1663" s="254" t="s">
        <v>156</v>
      </c>
    </row>
    <row r="1664" s="2" customFormat="1" ht="24.15" customHeight="1">
      <c r="A1664" s="40"/>
      <c r="B1664" s="41"/>
      <c r="C1664" s="215" t="s">
        <v>2519</v>
      </c>
      <c r="D1664" s="215" t="s">
        <v>158</v>
      </c>
      <c r="E1664" s="216" t="s">
        <v>2520</v>
      </c>
      <c r="F1664" s="217" t="s">
        <v>2521</v>
      </c>
      <c r="G1664" s="218" t="s">
        <v>289</v>
      </c>
      <c r="H1664" s="219">
        <v>1185</v>
      </c>
      <c r="I1664" s="220"/>
      <c r="J1664" s="221">
        <f>ROUND(I1664*H1664,2)</f>
        <v>0</v>
      </c>
      <c r="K1664" s="217" t="s">
        <v>338</v>
      </c>
      <c r="L1664" s="46"/>
      <c r="M1664" s="222" t="s">
        <v>28</v>
      </c>
      <c r="N1664" s="223" t="s">
        <v>45</v>
      </c>
      <c r="O1664" s="86"/>
      <c r="P1664" s="224">
        <f>O1664*H1664</f>
        <v>0</v>
      </c>
      <c r="Q1664" s="224">
        <v>0.00042999999999999999</v>
      </c>
      <c r="R1664" s="224">
        <f>Q1664*H1664</f>
        <v>0.50954999999999995</v>
      </c>
      <c r="S1664" s="224">
        <v>0</v>
      </c>
      <c r="T1664" s="225">
        <f>S1664*H1664</f>
        <v>0</v>
      </c>
      <c r="U1664" s="40"/>
      <c r="V1664" s="40"/>
      <c r="W1664" s="40"/>
      <c r="X1664" s="40"/>
      <c r="Y1664" s="40"/>
      <c r="Z1664" s="40"/>
      <c r="AA1664" s="40"/>
      <c r="AB1664" s="40"/>
      <c r="AC1664" s="40"/>
      <c r="AD1664" s="40"/>
      <c r="AE1664" s="40"/>
      <c r="AR1664" s="226" t="s">
        <v>1391</v>
      </c>
      <c r="AT1664" s="226" t="s">
        <v>158</v>
      </c>
      <c r="AU1664" s="226" t="s">
        <v>83</v>
      </c>
      <c r="AY1664" s="19" t="s">
        <v>156</v>
      </c>
      <c r="BE1664" s="227">
        <f>IF(N1664="základní",J1664,0)</f>
        <v>0</v>
      </c>
      <c r="BF1664" s="227">
        <f>IF(N1664="snížená",J1664,0)</f>
        <v>0</v>
      </c>
      <c r="BG1664" s="227">
        <f>IF(N1664="zákl. přenesená",J1664,0)</f>
        <v>0</v>
      </c>
      <c r="BH1664" s="227">
        <f>IF(N1664="sníž. přenesená",J1664,0)</f>
        <v>0</v>
      </c>
      <c r="BI1664" s="227">
        <f>IF(N1664="nulová",J1664,0)</f>
        <v>0</v>
      </c>
      <c r="BJ1664" s="19" t="s">
        <v>81</v>
      </c>
      <c r="BK1664" s="227">
        <f>ROUND(I1664*H1664,2)</f>
        <v>0</v>
      </c>
      <c r="BL1664" s="19" t="s">
        <v>1391</v>
      </c>
      <c r="BM1664" s="226" t="s">
        <v>2522</v>
      </c>
    </row>
    <row r="1665" s="2" customFormat="1">
      <c r="A1665" s="40"/>
      <c r="B1665" s="41"/>
      <c r="C1665" s="42"/>
      <c r="D1665" s="228" t="s">
        <v>165</v>
      </c>
      <c r="E1665" s="42"/>
      <c r="F1665" s="229" t="s">
        <v>2521</v>
      </c>
      <c r="G1665" s="42"/>
      <c r="H1665" s="42"/>
      <c r="I1665" s="230"/>
      <c r="J1665" s="42"/>
      <c r="K1665" s="42"/>
      <c r="L1665" s="46"/>
      <c r="M1665" s="231"/>
      <c r="N1665" s="232"/>
      <c r="O1665" s="86"/>
      <c r="P1665" s="86"/>
      <c r="Q1665" s="86"/>
      <c r="R1665" s="86"/>
      <c r="S1665" s="86"/>
      <c r="T1665" s="87"/>
      <c r="U1665" s="40"/>
      <c r="V1665" s="40"/>
      <c r="W1665" s="40"/>
      <c r="X1665" s="40"/>
      <c r="Y1665" s="40"/>
      <c r="Z1665" s="40"/>
      <c r="AA1665" s="40"/>
      <c r="AB1665" s="40"/>
      <c r="AC1665" s="40"/>
      <c r="AD1665" s="40"/>
      <c r="AE1665" s="40"/>
      <c r="AT1665" s="19" t="s">
        <v>165</v>
      </c>
      <c r="AU1665" s="19" t="s">
        <v>83</v>
      </c>
    </row>
    <row r="1666" s="2" customFormat="1" ht="24.15" customHeight="1">
      <c r="A1666" s="40"/>
      <c r="B1666" s="41"/>
      <c r="C1666" s="255" t="s">
        <v>2523</v>
      </c>
      <c r="D1666" s="255" t="s">
        <v>273</v>
      </c>
      <c r="E1666" s="256" t="s">
        <v>2524</v>
      </c>
      <c r="F1666" s="257" t="s">
        <v>2525</v>
      </c>
      <c r="G1666" s="258" t="s">
        <v>257</v>
      </c>
      <c r="H1666" s="259">
        <v>304.95600000000002</v>
      </c>
      <c r="I1666" s="260"/>
      <c r="J1666" s="261">
        <f>ROUND(I1666*H1666,2)</f>
        <v>0</v>
      </c>
      <c r="K1666" s="257" t="s">
        <v>338</v>
      </c>
      <c r="L1666" s="262"/>
      <c r="M1666" s="263" t="s">
        <v>28</v>
      </c>
      <c r="N1666" s="264" t="s">
        <v>45</v>
      </c>
      <c r="O1666" s="86"/>
      <c r="P1666" s="224">
        <f>O1666*H1666</f>
        <v>0</v>
      </c>
      <c r="Q1666" s="224">
        <v>0.00044999999999999999</v>
      </c>
      <c r="R1666" s="224">
        <f>Q1666*H1666</f>
        <v>0.1372302</v>
      </c>
      <c r="S1666" s="224">
        <v>0</v>
      </c>
      <c r="T1666" s="225">
        <f>S1666*H1666</f>
        <v>0</v>
      </c>
      <c r="U1666" s="40"/>
      <c r="V1666" s="40"/>
      <c r="W1666" s="40"/>
      <c r="X1666" s="40"/>
      <c r="Y1666" s="40"/>
      <c r="Z1666" s="40"/>
      <c r="AA1666" s="40"/>
      <c r="AB1666" s="40"/>
      <c r="AC1666" s="40"/>
      <c r="AD1666" s="40"/>
      <c r="AE1666" s="40"/>
      <c r="AR1666" s="226" t="s">
        <v>1411</v>
      </c>
      <c r="AT1666" s="226" t="s">
        <v>273</v>
      </c>
      <c r="AU1666" s="226" t="s">
        <v>83</v>
      </c>
      <c r="AY1666" s="19" t="s">
        <v>156</v>
      </c>
      <c r="BE1666" s="227">
        <f>IF(N1666="základní",J1666,0)</f>
        <v>0</v>
      </c>
      <c r="BF1666" s="227">
        <f>IF(N1666="snížená",J1666,0)</f>
        <v>0</v>
      </c>
      <c r="BG1666" s="227">
        <f>IF(N1666="zákl. přenesená",J1666,0)</f>
        <v>0</v>
      </c>
      <c r="BH1666" s="227">
        <f>IF(N1666="sníž. přenesená",J1666,0)</f>
        <v>0</v>
      </c>
      <c r="BI1666" s="227">
        <f>IF(N1666="nulová",J1666,0)</f>
        <v>0</v>
      </c>
      <c r="BJ1666" s="19" t="s">
        <v>81</v>
      </c>
      <c r="BK1666" s="227">
        <f>ROUND(I1666*H1666,2)</f>
        <v>0</v>
      </c>
      <c r="BL1666" s="19" t="s">
        <v>1391</v>
      </c>
      <c r="BM1666" s="226" t="s">
        <v>2526</v>
      </c>
    </row>
    <row r="1667" s="2" customFormat="1">
      <c r="A1667" s="40"/>
      <c r="B1667" s="41"/>
      <c r="C1667" s="42"/>
      <c r="D1667" s="228" t="s">
        <v>165</v>
      </c>
      <c r="E1667" s="42"/>
      <c r="F1667" s="229" t="s">
        <v>2525</v>
      </c>
      <c r="G1667" s="42"/>
      <c r="H1667" s="42"/>
      <c r="I1667" s="230"/>
      <c r="J1667" s="42"/>
      <c r="K1667" s="42"/>
      <c r="L1667" s="46"/>
      <c r="M1667" s="231"/>
      <c r="N1667" s="232"/>
      <c r="O1667" s="86"/>
      <c r="P1667" s="86"/>
      <c r="Q1667" s="86"/>
      <c r="R1667" s="86"/>
      <c r="S1667" s="86"/>
      <c r="T1667" s="87"/>
      <c r="U1667" s="40"/>
      <c r="V1667" s="40"/>
      <c r="W1667" s="40"/>
      <c r="X1667" s="40"/>
      <c r="Y1667" s="40"/>
      <c r="Z1667" s="40"/>
      <c r="AA1667" s="40"/>
      <c r="AB1667" s="40"/>
      <c r="AC1667" s="40"/>
      <c r="AD1667" s="40"/>
      <c r="AE1667" s="40"/>
      <c r="AT1667" s="19" t="s">
        <v>165</v>
      </c>
      <c r="AU1667" s="19" t="s">
        <v>83</v>
      </c>
    </row>
    <row r="1668" s="13" customFormat="1">
      <c r="A1668" s="13"/>
      <c r="B1668" s="233"/>
      <c r="C1668" s="234"/>
      <c r="D1668" s="228" t="s">
        <v>170</v>
      </c>
      <c r="E1668" s="235" t="s">
        <v>28</v>
      </c>
      <c r="F1668" s="236" t="s">
        <v>2527</v>
      </c>
      <c r="G1668" s="234"/>
      <c r="H1668" s="237">
        <v>277.233</v>
      </c>
      <c r="I1668" s="238"/>
      <c r="J1668" s="234"/>
      <c r="K1668" s="234"/>
      <c r="L1668" s="239"/>
      <c r="M1668" s="240"/>
      <c r="N1668" s="241"/>
      <c r="O1668" s="241"/>
      <c r="P1668" s="241"/>
      <c r="Q1668" s="241"/>
      <c r="R1668" s="241"/>
      <c r="S1668" s="241"/>
      <c r="T1668" s="242"/>
      <c r="U1668" s="13"/>
      <c r="V1668" s="13"/>
      <c r="W1668" s="13"/>
      <c r="X1668" s="13"/>
      <c r="Y1668" s="13"/>
      <c r="Z1668" s="13"/>
      <c r="AA1668" s="13"/>
      <c r="AB1668" s="13"/>
      <c r="AC1668" s="13"/>
      <c r="AD1668" s="13"/>
      <c r="AE1668" s="13"/>
      <c r="AT1668" s="243" t="s">
        <v>170</v>
      </c>
      <c r="AU1668" s="243" t="s">
        <v>83</v>
      </c>
      <c r="AV1668" s="13" t="s">
        <v>83</v>
      </c>
      <c r="AW1668" s="13" t="s">
        <v>35</v>
      </c>
      <c r="AX1668" s="13" t="s">
        <v>74</v>
      </c>
      <c r="AY1668" s="243" t="s">
        <v>156</v>
      </c>
    </row>
    <row r="1669" s="13" customFormat="1">
      <c r="A1669" s="13"/>
      <c r="B1669" s="233"/>
      <c r="C1669" s="234"/>
      <c r="D1669" s="228" t="s">
        <v>170</v>
      </c>
      <c r="E1669" s="235" t="s">
        <v>28</v>
      </c>
      <c r="F1669" s="236" t="s">
        <v>2528</v>
      </c>
      <c r="G1669" s="234"/>
      <c r="H1669" s="237">
        <v>304.95600000000002</v>
      </c>
      <c r="I1669" s="238"/>
      <c r="J1669" s="234"/>
      <c r="K1669" s="234"/>
      <c r="L1669" s="239"/>
      <c r="M1669" s="240"/>
      <c r="N1669" s="241"/>
      <c r="O1669" s="241"/>
      <c r="P1669" s="241"/>
      <c r="Q1669" s="241"/>
      <c r="R1669" s="241"/>
      <c r="S1669" s="241"/>
      <c r="T1669" s="242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43" t="s">
        <v>170</v>
      </c>
      <c r="AU1669" s="243" t="s">
        <v>83</v>
      </c>
      <c r="AV1669" s="13" t="s">
        <v>83</v>
      </c>
      <c r="AW1669" s="13" t="s">
        <v>35</v>
      </c>
      <c r="AX1669" s="13" t="s">
        <v>81</v>
      </c>
      <c r="AY1669" s="243" t="s">
        <v>156</v>
      </c>
    </row>
    <row r="1670" s="2" customFormat="1" ht="24.15" customHeight="1">
      <c r="A1670" s="40"/>
      <c r="B1670" s="41"/>
      <c r="C1670" s="215" t="s">
        <v>2529</v>
      </c>
      <c r="D1670" s="215" t="s">
        <v>158</v>
      </c>
      <c r="E1670" s="216" t="s">
        <v>2530</v>
      </c>
      <c r="F1670" s="217" t="s">
        <v>2531</v>
      </c>
      <c r="G1670" s="218" t="s">
        <v>161</v>
      </c>
      <c r="H1670" s="219">
        <v>868.45000000000005</v>
      </c>
      <c r="I1670" s="220"/>
      <c r="J1670" s="221">
        <f>ROUND(I1670*H1670,2)</f>
        <v>0</v>
      </c>
      <c r="K1670" s="217" t="s">
        <v>162</v>
      </c>
      <c r="L1670" s="46"/>
      <c r="M1670" s="222" t="s">
        <v>28</v>
      </c>
      <c r="N1670" s="223" t="s">
        <v>45</v>
      </c>
      <c r="O1670" s="86"/>
      <c r="P1670" s="224">
        <f>O1670*H1670</f>
        <v>0</v>
      </c>
      <c r="Q1670" s="224">
        <v>0</v>
      </c>
      <c r="R1670" s="224">
        <f>Q1670*H1670</f>
        <v>0</v>
      </c>
      <c r="S1670" s="224">
        <v>0.083169999999999994</v>
      </c>
      <c r="T1670" s="225">
        <f>S1670*H1670</f>
        <v>72.228986500000005</v>
      </c>
      <c r="U1670" s="40"/>
      <c r="V1670" s="40"/>
      <c r="W1670" s="40"/>
      <c r="X1670" s="40"/>
      <c r="Y1670" s="40"/>
      <c r="Z1670" s="40"/>
      <c r="AA1670" s="40"/>
      <c r="AB1670" s="40"/>
      <c r="AC1670" s="40"/>
      <c r="AD1670" s="40"/>
      <c r="AE1670" s="40"/>
      <c r="AR1670" s="226" t="s">
        <v>1391</v>
      </c>
      <c r="AT1670" s="226" t="s">
        <v>158</v>
      </c>
      <c r="AU1670" s="226" t="s">
        <v>83</v>
      </c>
      <c r="AY1670" s="19" t="s">
        <v>156</v>
      </c>
      <c r="BE1670" s="227">
        <f>IF(N1670="základní",J1670,0)</f>
        <v>0</v>
      </c>
      <c r="BF1670" s="227">
        <f>IF(N1670="snížená",J1670,0)</f>
        <v>0</v>
      </c>
      <c r="BG1670" s="227">
        <f>IF(N1670="zákl. přenesená",J1670,0)</f>
        <v>0</v>
      </c>
      <c r="BH1670" s="227">
        <f>IF(N1670="sníž. přenesená",J1670,0)</f>
        <v>0</v>
      </c>
      <c r="BI1670" s="227">
        <f>IF(N1670="nulová",J1670,0)</f>
        <v>0</v>
      </c>
      <c r="BJ1670" s="19" t="s">
        <v>81</v>
      </c>
      <c r="BK1670" s="227">
        <f>ROUND(I1670*H1670,2)</f>
        <v>0</v>
      </c>
      <c r="BL1670" s="19" t="s">
        <v>1391</v>
      </c>
      <c r="BM1670" s="226" t="s">
        <v>2532</v>
      </c>
    </row>
    <row r="1671" s="2" customFormat="1">
      <c r="A1671" s="40"/>
      <c r="B1671" s="41"/>
      <c r="C1671" s="42"/>
      <c r="D1671" s="228" t="s">
        <v>165</v>
      </c>
      <c r="E1671" s="42"/>
      <c r="F1671" s="229" t="s">
        <v>2531</v>
      </c>
      <c r="G1671" s="42"/>
      <c r="H1671" s="42"/>
      <c r="I1671" s="230"/>
      <c r="J1671" s="42"/>
      <c r="K1671" s="42"/>
      <c r="L1671" s="46"/>
      <c r="M1671" s="231"/>
      <c r="N1671" s="232"/>
      <c r="O1671" s="86"/>
      <c r="P1671" s="86"/>
      <c r="Q1671" s="86"/>
      <c r="R1671" s="86"/>
      <c r="S1671" s="86"/>
      <c r="T1671" s="87"/>
      <c r="U1671" s="40"/>
      <c r="V1671" s="40"/>
      <c r="W1671" s="40"/>
      <c r="X1671" s="40"/>
      <c r="Y1671" s="40"/>
      <c r="Z1671" s="40"/>
      <c r="AA1671" s="40"/>
      <c r="AB1671" s="40"/>
      <c r="AC1671" s="40"/>
      <c r="AD1671" s="40"/>
      <c r="AE1671" s="40"/>
      <c r="AT1671" s="19" t="s">
        <v>165</v>
      </c>
      <c r="AU1671" s="19" t="s">
        <v>83</v>
      </c>
    </row>
    <row r="1672" s="13" customFormat="1">
      <c r="A1672" s="13"/>
      <c r="B1672" s="233"/>
      <c r="C1672" s="234"/>
      <c r="D1672" s="228" t="s">
        <v>170</v>
      </c>
      <c r="E1672" s="235" t="s">
        <v>28</v>
      </c>
      <c r="F1672" s="236" t="s">
        <v>2533</v>
      </c>
      <c r="G1672" s="234"/>
      <c r="H1672" s="237">
        <v>500.58999999999998</v>
      </c>
      <c r="I1672" s="238"/>
      <c r="J1672" s="234"/>
      <c r="K1672" s="234"/>
      <c r="L1672" s="239"/>
      <c r="M1672" s="240"/>
      <c r="N1672" s="241"/>
      <c r="O1672" s="241"/>
      <c r="P1672" s="241"/>
      <c r="Q1672" s="241"/>
      <c r="R1672" s="241"/>
      <c r="S1672" s="241"/>
      <c r="T1672" s="242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43" t="s">
        <v>170</v>
      </c>
      <c r="AU1672" s="243" t="s">
        <v>83</v>
      </c>
      <c r="AV1672" s="13" t="s">
        <v>83</v>
      </c>
      <c r="AW1672" s="13" t="s">
        <v>35</v>
      </c>
      <c r="AX1672" s="13" t="s">
        <v>74</v>
      </c>
      <c r="AY1672" s="243" t="s">
        <v>156</v>
      </c>
    </row>
    <row r="1673" s="13" customFormat="1">
      <c r="A1673" s="13"/>
      <c r="B1673" s="233"/>
      <c r="C1673" s="234"/>
      <c r="D1673" s="228" t="s">
        <v>170</v>
      </c>
      <c r="E1673" s="235" t="s">
        <v>28</v>
      </c>
      <c r="F1673" s="236" t="s">
        <v>2534</v>
      </c>
      <c r="G1673" s="234"/>
      <c r="H1673" s="237">
        <v>268.89999999999998</v>
      </c>
      <c r="I1673" s="238"/>
      <c r="J1673" s="234"/>
      <c r="K1673" s="234"/>
      <c r="L1673" s="239"/>
      <c r="M1673" s="240"/>
      <c r="N1673" s="241"/>
      <c r="O1673" s="241"/>
      <c r="P1673" s="241"/>
      <c r="Q1673" s="241"/>
      <c r="R1673" s="241"/>
      <c r="S1673" s="241"/>
      <c r="T1673" s="242"/>
      <c r="U1673" s="13"/>
      <c r="V1673" s="13"/>
      <c r="W1673" s="13"/>
      <c r="X1673" s="13"/>
      <c r="Y1673" s="13"/>
      <c r="Z1673" s="13"/>
      <c r="AA1673" s="13"/>
      <c r="AB1673" s="13"/>
      <c r="AC1673" s="13"/>
      <c r="AD1673" s="13"/>
      <c r="AE1673" s="13"/>
      <c r="AT1673" s="243" t="s">
        <v>170</v>
      </c>
      <c r="AU1673" s="243" t="s">
        <v>83</v>
      </c>
      <c r="AV1673" s="13" t="s">
        <v>83</v>
      </c>
      <c r="AW1673" s="13" t="s">
        <v>35</v>
      </c>
      <c r="AX1673" s="13" t="s">
        <v>74</v>
      </c>
      <c r="AY1673" s="243" t="s">
        <v>156</v>
      </c>
    </row>
    <row r="1674" s="13" customFormat="1">
      <c r="A1674" s="13"/>
      <c r="B1674" s="233"/>
      <c r="C1674" s="234"/>
      <c r="D1674" s="228" t="s">
        <v>170</v>
      </c>
      <c r="E1674" s="235" t="s">
        <v>28</v>
      </c>
      <c r="F1674" s="236" t="s">
        <v>2535</v>
      </c>
      <c r="G1674" s="234"/>
      <c r="H1674" s="237">
        <v>6.3399999999999999</v>
      </c>
      <c r="I1674" s="238"/>
      <c r="J1674" s="234"/>
      <c r="K1674" s="234"/>
      <c r="L1674" s="239"/>
      <c r="M1674" s="240"/>
      <c r="N1674" s="241"/>
      <c r="O1674" s="241"/>
      <c r="P1674" s="241"/>
      <c r="Q1674" s="241"/>
      <c r="R1674" s="241"/>
      <c r="S1674" s="241"/>
      <c r="T1674" s="242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43" t="s">
        <v>170</v>
      </c>
      <c r="AU1674" s="243" t="s">
        <v>83</v>
      </c>
      <c r="AV1674" s="13" t="s">
        <v>83</v>
      </c>
      <c r="AW1674" s="13" t="s">
        <v>35</v>
      </c>
      <c r="AX1674" s="13" t="s">
        <v>74</v>
      </c>
      <c r="AY1674" s="243" t="s">
        <v>156</v>
      </c>
    </row>
    <row r="1675" s="13" customFormat="1">
      <c r="A1675" s="13"/>
      <c r="B1675" s="233"/>
      <c r="C1675" s="234"/>
      <c r="D1675" s="228" t="s">
        <v>170</v>
      </c>
      <c r="E1675" s="235" t="s">
        <v>28</v>
      </c>
      <c r="F1675" s="236" t="s">
        <v>2536</v>
      </c>
      <c r="G1675" s="234"/>
      <c r="H1675" s="237">
        <v>92.620000000000005</v>
      </c>
      <c r="I1675" s="238"/>
      <c r="J1675" s="234"/>
      <c r="K1675" s="234"/>
      <c r="L1675" s="239"/>
      <c r="M1675" s="240"/>
      <c r="N1675" s="241"/>
      <c r="O1675" s="241"/>
      <c r="P1675" s="241"/>
      <c r="Q1675" s="241"/>
      <c r="R1675" s="241"/>
      <c r="S1675" s="241"/>
      <c r="T1675" s="242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43" t="s">
        <v>170</v>
      </c>
      <c r="AU1675" s="243" t="s">
        <v>83</v>
      </c>
      <c r="AV1675" s="13" t="s">
        <v>83</v>
      </c>
      <c r="AW1675" s="13" t="s">
        <v>35</v>
      </c>
      <c r="AX1675" s="13" t="s">
        <v>74</v>
      </c>
      <c r="AY1675" s="243" t="s">
        <v>156</v>
      </c>
    </row>
    <row r="1676" s="14" customFormat="1">
      <c r="A1676" s="14"/>
      <c r="B1676" s="244"/>
      <c r="C1676" s="245"/>
      <c r="D1676" s="228" t="s">
        <v>170</v>
      </c>
      <c r="E1676" s="246" t="s">
        <v>28</v>
      </c>
      <c r="F1676" s="247" t="s">
        <v>186</v>
      </c>
      <c r="G1676" s="245"/>
      <c r="H1676" s="248">
        <v>868.45000000000005</v>
      </c>
      <c r="I1676" s="249"/>
      <c r="J1676" s="245"/>
      <c r="K1676" s="245"/>
      <c r="L1676" s="250"/>
      <c r="M1676" s="251"/>
      <c r="N1676" s="252"/>
      <c r="O1676" s="252"/>
      <c r="P1676" s="252"/>
      <c r="Q1676" s="252"/>
      <c r="R1676" s="252"/>
      <c r="S1676" s="252"/>
      <c r="T1676" s="253"/>
      <c r="U1676" s="14"/>
      <c r="V1676" s="14"/>
      <c r="W1676" s="14"/>
      <c r="X1676" s="14"/>
      <c r="Y1676" s="14"/>
      <c r="Z1676" s="14"/>
      <c r="AA1676" s="14"/>
      <c r="AB1676" s="14"/>
      <c r="AC1676" s="14"/>
      <c r="AD1676" s="14"/>
      <c r="AE1676" s="14"/>
      <c r="AT1676" s="254" t="s">
        <v>170</v>
      </c>
      <c r="AU1676" s="254" t="s">
        <v>83</v>
      </c>
      <c r="AV1676" s="14" t="s">
        <v>163</v>
      </c>
      <c r="AW1676" s="14" t="s">
        <v>35</v>
      </c>
      <c r="AX1676" s="14" t="s">
        <v>81</v>
      </c>
      <c r="AY1676" s="254" t="s">
        <v>156</v>
      </c>
    </row>
    <row r="1677" s="2" customFormat="1" ht="49.05" customHeight="1">
      <c r="A1677" s="40"/>
      <c r="B1677" s="41"/>
      <c r="C1677" s="215" t="s">
        <v>2537</v>
      </c>
      <c r="D1677" s="215" t="s">
        <v>158</v>
      </c>
      <c r="E1677" s="216" t="s">
        <v>2538</v>
      </c>
      <c r="F1677" s="217" t="s">
        <v>2539</v>
      </c>
      <c r="G1677" s="218" t="s">
        <v>161</v>
      </c>
      <c r="H1677" s="219">
        <v>524.60000000000002</v>
      </c>
      <c r="I1677" s="220"/>
      <c r="J1677" s="221">
        <f>ROUND(I1677*H1677,2)</f>
        <v>0</v>
      </c>
      <c r="K1677" s="217" t="s">
        <v>162</v>
      </c>
      <c r="L1677" s="46"/>
      <c r="M1677" s="222" t="s">
        <v>28</v>
      </c>
      <c r="N1677" s="223" t="s">
        <v>45</v>
      </c>
      <c r="O1677" s="86"/>
      <c r="P1677" s="224">
        <f>O1677*H1677</f>
        <v>0</v>
      </c>
      <c r="Q1677" s="224">
        <v>0.0089999999999999993</v>
      </c>
      <c r="R1677" s="224">
        <f>Q1677*H1677</f>
        <v>4.7214</v>
      </c>
      <c r="S1677" s="224">
        <v>0</v>
      </c>
      <c r="T1677" s="225">
        <f>S1677*H1677</f>
        <v>0</v>
      </c>
      <c r="U1677" s="40"/>
      <c r="V1677" s="40"/>
      <c r="W1677" s="40"/>
      <c r="X1677" s="40"/>
      <c r="Y1677" s="40"/>
      <c r="Z1677" s="40"/>
      <c r="AA1677" s="40"/>
      <c r="AB1677" s="40"/>
      <c r="AC1677" s="40"/>
      <c r="AD1677" s="40"/>
      <c r="AE1677" s="40"/>
      <c r="AR1677" s="226" t="s">
        <v>1391</v>
      </c>
      <c r="AT1677" s="226" t="s">
        <v>158</v>
      </c>
      <c r="AU1677" s="226" t="s">
        <v>83</v>
      </c>
      <c r="AY1677" s="19" t="s">
        <v>156</v>
      </c>
      <c r="BE1677" s="227">
        <f>IF(N1677="základní",J1677,0)</f>
        <v>0</v>
      </c>
      <c r="BF1677" s="227">
        <f>IF(N1677="snížená",J1677,0)</f>
        <v>0</v>
      </c>
      <c r="BG1677" s="227">
        <f>IF(N1677="zákl. přenesená",J1677,0)</f>
        <v>0</v>
      </c>
      <c r="BH1677" s="227">
        <f>IF(N1677="sníž. přenesená",J1677,0)</f>
        <v>0</v>
      </c>
      <c r="BI1677" s="227">
        <f>IF(N1677="nulová",J1677,0)</f>
        <v>0</v>
      </c>
      <c r="BJ1677" s="19" t="s">
        <v>81</v>
      </c>
      <c r="BK1677" s="227">
        <f>ROUND(I1677*H1677,2)</f>
        <v>0</v>
      </c>
      <c r="BL1677" s="19" t="s">
        <v>1391</v>
      </c>
      <c r="BM1677" s="226" t="s">
        <v>2540</v>
      </c>
    </row>
    <row r="1678" s="2" customFormat="1">
      <c r="A1678" s="40"/>
      <c r="B1678" s="41"/>
      <c r="C1678" s="42"/>
      <c r="D1678" s="228" t="s">
        <v>165</v>
      </c>
      <c r="E1678" s="42"/>
      <c r="F1678" s="229" t="s">
        <v>2539</v>
      </c>
      <c r="G1678" s="42"/>
      <c r="H1678" s="42"/>
      <c r="I1678" s="230"/>
      <c r="J1678" s="42"/>
      <c r="K1678" s="42"/>
      <c r="L1678" s="46"/>
      <c r="M1678" s="231"/>
      <c r="N1678" s="232"/>
      <c r="O1678" s="86"/>
      <c r="P1678" s="86"/>
      <c r="Q1678" s="86"/>
      <c r="R1678" s="86"/>
      <c r="S1678" s="86"/>
      <c r="T1678" s="87"/>
      <c r="U1678" s="40"/>
      <c r="V1678" s="40"/>
      <c r="W1678" s="40"/>
      <c r="X1678" s="40"/>
      <c r="Y1678" s="40"/>
      <c r="Z1678" s="40"/>
      <c r="AA1678" s="40"/>
      <c r="AB1678" s="40"/>
      <c r="AC1678" s="40"/>
      <c r="AD1678" s="40"/>
      <c r="AE1678" s="40"/>
      <c r="AT1678" s="19" t="s">
        <v>165</v>
      </c>
      <c r="AU1678" s="19" t="s">
        <v>83</v>
      </c>
    </row>
    <row r="1679" s="13" customFormat="1">
      <c r="A1679" s="13"/>
      <c r="B1679" s="233"/>
      <c r="C1679" s="234"/>
      <c r="D1679" s="228" t="s">
        <v>170</v>
      </c>
      <c r="E1679" s="235" t="s">
        <v>28</v>
      </c>
      <c r="F1679" s="236" t="s">
        <v>2541</v>
      </c>
      <c r="G1679" s="234"/>
      <c r="H1679" s="237">
        <v>524.60000000000002</v>
      </c>
      <c r="I1679" s="238"/>
      <c r="J1679" s="234"/>
      <c r="K1679" s="234"/>
      <c r="L1679" s="239"/>
      <c r="M1679" s="240"/>
      <c r="N1679" s="241"/>
      <c r="O1679" s="241"/>
      <c r="P1679" s="241"/>
      <c r="Q1679" s="241"/>
      <c r="R1679" s="241"/>
      <c r="S1679" s="241"/>
      <c r="T1679" s="242"/>
      <c r="U1679" s="13"/>
      <c r="V1679" s="13"/>
      <c r="W1679" s="13"/>
      <c r="X1679" s="13"/>
      <c r="Y1679" s="13"/>
      <c r="Z1679" s="13"/>
      <c r="AA1679" s="13"/>
      <c r="AB1679" s="13"/>
      <c r="AC1679" s="13"/>
      <c r="AD1679" s="13"/>
      <c r="AE1679" s="13"/>
      <c r="AT1679" s="243" t="s">
        <v>170</v>
      </c>
      <c r="AU1679" s="243" t="s">
        <v>83</v>
      </c>
      <c r="AV1679" s="13" t="s">
        <v>83</v>
      </c>
      <c r="AW1679" s="13" t="s">
        <v>35</v>
      </c>
      <c r="AX1679" s="13" t="s">
        <v>81</v>
      </c>
      <c r="AY1679" s="243" t="s">
        <v>156</v>
      </c>
    </row>
    <row r="1680" s="2" customFormat="1" ht="37.8" customHeight="1">
      <c r="A1680" s="40"/>
      <c r="B1680" s="41"/>
      <c r="C1680" s="255" t="s">
        <v>2542</v>
      </c>
      <c r="D1680" s="255" t="s">
        <v>273</v>
      </c>
      <c r="E1680" s="256" t="s">
        <v>2543</v>
      </c>
      <c r="F1680" s="257" t="s">
        <v>2544</v>
      </c>
      <c r="G1680" s="258" t="s">
        <v>161</v>
      </c>
      <c r="H1680" s="259">
        <v>380.00599999999997</v>
      </c>
      <c r="I1680" s="260"/>
      <c r="J1680" s="261">
        <f>ROUND(I1680*H1680,2)</f>
        <v>0</v>
      </c>
      <c r="K1680" s="257" t="s">
        <v>162</v>
      </c>
      <c r="L1680" s="262"/>
      <c r="M1680" s="263" t="s">
        <v>28</v>
      </c>
      <c r="N1680" s="264" t="s">
        <v>45</v>
      </c>
      <c r="O1680" s="86"/>
      <c r="P1680" s="224">
        <f>O1680*H1680</f>
        <v>0</v>
      </c>
      <c r="Q1680" s="224">
        <v>0.025000000000000001</v>
      </c>
      <c r="R1680" s="224">
        <f>Q1680*H1680</f>
        <v>9.5001499999999997</v>
      </c>
      <c r="S1680" s="224">
        <v>0</v>
      </c>
      <c r="T1680" s="225">
        <f>S1680*H1680</f>
        <v>0</v>
      </c>
      <c r="U1680" s="40"/>
      <c r="V1680" s="40"/>
      <c r="W1680" s="40"/>
      <c r="X1680" s="40"/>
      <c r="Y1680" s="40"/>
      <c r="Z1680" s="40"/>
      <c r="AA1680" s="40"/>
      <c r="AB1680" s="40"/>
      <c r="AC1680" s="40"/>
      <c r="AD1680" s="40"/>
      <c r="AE1680" s="40"/>
      <c r="AR1680" s="226" t="s">
        <v>1411</v>
      </c>
      <c r="AT1680" s="226" t="s">
        <v>273</v>
      </c>
      <c r="AU1680" s="226" t="s">
        <v>83</v>
      </c>
      <c r="AY1680" s="19" t="s">
        <v>156</v>
      </c>
      <c r="BE1680" s="227">
        <f>IF(N1680="základní",J1680,0)</f>
        <v>0</v>
      </c>
      <c r="BF1680" s="227">
        <f>IF(N1680="snížená",J1680,0)</f>
        <v>0</v>
      </c>
      <c r="BG1680" s="227">
        <f>IF(N1680="zákl. přenesená",J1680,0)</f>
        <v>0</v>
      </c>
      <c r="BH1680" s="227">
        <f>IF(N1680="sníž. přenesená",J1680,0)</f>
        <v>0</v>
      </c>
      <c r="BI1680" s="227">
        <f>IF(N1680="nulová",J1680,0)</f>
        <v>0</v>
      </c>
      <c r="BJ1680" s="19" t="s">
        <v>81</v>
      </c>
      <c r="BK1680" s="227">
        <f>ROUND(I1680*H1680,2)</f>
        <v>0</v>
      </c>
      <c r="BL1680" s="19" t="s">
        <v>1391</v>
      </c>
      <c r="BM1680" s="226" t="s">
        <v>2545</v>
      </c>
    </row>
    <row r="1681" s="2" customFormat="1">
      <c r="A1681" s="40"/>
      <c r="B1681" s="41"/>
      <c r="C1681" s="42"/>
      <c r="D1681" s="228" t="s">
        <v>165</v>
      </c>
      <c r="E1681" s="42"/>
      <c r="F1681" s="229" t="s">
        <v>2544</v>
      </c>
      <c r="G1681" s="42"/>
      <c r="H1681" s="42"/>
      <c r="I1681" s="230"/>
      <c r="J1681" s="42"/>
      <c r="K1681" s="42"/>
      <c r="L1681" s="46"/>
      <c r="M1681" s="231"/>
      <c r="N1681" s="232"/>
      <c r="O1681" s="86"/>
      <c r="P1681" s="86"/>
      <c r="Q1681" s="86"/>
      <c r="R1681" s="86"/>
      <c r="S1681" s="86"/>
      <c r="T1681" s="87"/>
      <c r="U1681" s="40"/>
      <c r="V1681" s="40"/>
      <c r="W1681" s="40"/>
      <c r="X1681" s="40"/>
      <c r="Y1681" s="40"/>
      <c r="Z1681" s="40"/>
      <c r="AA1681" s="40"/>
      <c r="AB1681" s="40"/>
      <c r="AC1681" s="40"/>
      <c r="AD1681" s="40"/>
      <c r="AE1681" s="40"/>
      <c r="AT1681" s="19" t="s">
        <v>165</v>
      </c>
      <c r="AU1681" s="19" t="s">
        <v>83</v>
      </c>
    </row>
    <row r="1682" s="13" customFormat="1">
      <c r="A1682" s="13"/>
      <c r="B1682" s="233"/>
      <c r="C1682" s="234"/>
      <c r="D1682" s="228" t="s">
        <v>170</v>
      </c>
      <c r="E1682" s="235" t="s">
        <v>28</v>
      </c>
      <c r="F1682" s="236" t="s">
        <v>2546</v>
      </c>
      <c r="G1682" s="234"/>
      <c r="H1682" s="237">
        <v>380.00599999999997</v>
      </c>
      <c r="I1682" s="238"/>
      <c r="J1682" s="234"/>
      <c r="K1682" s="234"/>
      <c r="L1682" s="239"/>
      <c r="M1682" s="240"/>
      <c r="N1682" s="241"/>
      <c r="O1682" s="241"/>
      <c r="P1682" s="241"/>
      <c r="Q1682" s="241"/>
      <c r="R1682" s="241"/>
      <c r="S1682" s="241"/>
      <c r="T1682" s="242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43" t="s">
        <v>170</v>
      </c>
      <c r="AU1682" s="243" t="s">
        <v>83</v>
      </c>
      <c r="AV1682" s="13" t="s">
        <v>83</v>
      </c>
      <c r="AW1682" s="13" t="s">
        <v>35</v>
      </c>
      <c r="AX1682" s="13" t="s">
        <v>81</v>
      </c>
      <c r="AY1682" s="243" t="s">
        <v>156</v>
      </c>
    </row>
    <row r="1683" s="2" customFormat="1" ht="37.8" customHeight="1">
      <c r="A1683" s="40"/>
      <c r="B1683" s="41"/>
      <c r="C1683" s="255" t="s">
        <v>2547</v>
      </c>
      <c r="D1683" s="255" t="s">
        <v>273</v>
      </c>
      <c r="E1683" s="256" t="s">
        <v>2548</v>
      </c>
      <c r="F1683" s="257" t="s">
        <v>2544</v>
      </c>
      <c r="G1683" s="258" t="s">
        <v>161</v>
      </c>
      <c r="H1683" s="259">
        <v>223.28399999999999</v>
      </c>
      <c r="I1683" s="260"/>
      <c r="J1683" s="261">
        <f>ROUND(I1683*H1683,2)</f>
        <v>0</v>
      </c>
      <c r="K1683" s="257" t="s">
        <v>162</v>
      </c>
      <c r="L1683" s="262"/>
      <c r="M1683" s="263" t="s">
        <v>28</v>
      </c>
      <c r="N1683" s="264" t="s">
        <v>45</v>
      </c>
      <c r="O1683" s="86"/>
      <c r="P1683" s="224">
        <f>O1683*H1683</f>
        <v>0</v>
      </c>
      <c r="Q1683" s="224">
        <v>0.025000000000000001</v>
      </c>
      <c r="R1683" s="224">
        <f>Q1683*H1683</f>
        <v>5.5821000000000005</v>
      </c>
      <c r="S1683" s="224">
        <v>0</v>
      </c>
      <c r="T1683" s="225">
        <f>S1683*H1683</f>
        <v>0</v>
      </c>
      <c r="U1683" s="40"/>
      <c r="V1683" s="40"/>
      <c r="W1683" s="40"/>
      <c r="X1683" s="40"/>
      <c r="Y1683" s="40"/>
      <c r="Z1683" s="40"/>
      <c r="AA1683" s="40"/>
      <c r="AB1683" s="40"/>
      <c r="AC1683" s="40"/>
      <c r="AD1683" s="40"/>
      <c r="AE1683" s="40"/>
      <c r="AR1683" s="226" t="s">
        <v>1411</v>
      </c>
      <c r="AT1683" s="226" t="s">
        <v>273</v>
      </c>
      <c r="AU1683" s="226" t="s">
        <v>83</v>
      </c>
      <c r="AY1683" s="19" t="s">
        <v>156</v>
      </c>
      <c r="BE1683" s="227">
        <f>IF(N1683="základní",J1683,0)</f>
        <v>0</v>
      </c>
      <c r="BF1683" s="227">
        <f>IF(N1683="snížená",J1683,0)</f>
        <v>0</v>
      </c>
      <c r="BG1683" s="227">
        <f>IF(N1683="zákl. přenesená",J1683,0)</f>
        <v>0</v>
      </c>
      <c r="BH1683" s="227">
        <f>IF(N1683="sníž. přenesená",J1683,0)</f>
        <v>0</v>
      </c>
      <c r="BI1683" s="227">
        <f>IF(N1683="nulová",J1683,0)</f>
        <v>0</v>
      </c>
      <c r="BJ1683" s="19" t="s">
        <v>81</v>
      </c>
      <c r="BK1683" s="227">
        <f>ROUND(I1683*H1683,2)</f>
        <v>0</v>
      </c>
      <c r="BL1683" s="19" t="s">
        <v>1391</v>
      </c>
      <c r="BM1683" s="226" t="s">
        <v>2549</v>
      </c>
    </row>
    <row r="1684" s="2" customFormat="1">
      <c r="A1684" s="40"/>
      <c r="B1684" s="41"/>
      <c r="C1684" s="42"/>
      <c r="D1684" s="228" t="s">
        <v>165</v>
      </c>
      <c r="E1684" s="42"/>
      <c r="F1684" s="229" t="s">
        <v>2544</v>
      </c>
      <c r="G1684" s="42"/>
      <c r="H1684" s="42"/>
      <c r="I1684" s="230"/>
      <c r="J1684" s="42"/>
      <c r="K1684" s="42"/>
      <c r="L1684" s="46"/>
      <c r="M1684" s="231"/>
      <c r="N1684" s="232"/>
      <c r="O1684" s="86"/>
      <c r="P1684" s="86"/>
      <c r="Q1684" s="86"/>
      <c r="R1684" s="86"/>
      <c r="S1684" s="86"/>
      <c r="T1684" s="87"/>
      <c r="U1684" s="40"/>
      <c r="V1684" s="40"/>
      <c r="W1684" s="40"/>
      <c r="X1684" s="40"/>
      <c r="Y1684" s="40"/>
      <c r="Z1684" s="40"/>
      <c r="AA1684" s="40"/>
      <c r="AB1684" s="40"/>
      <c r="AC1684" s="40"/>
      <c r="AD1684" s="40"/>
      <c r="AE1684" s="40"/>
      <c r="AT1684" s="19" t="s">
        <v>165</v>
      </c>
      <c r="AU1684" s="19" t="s">
        <v>83</v>
      </c>
    </row>
    <row r="1685" s="15" customFormat="1">
      <c r="A1685" s="15"/>
      <c r="B1685" s="265"/>
      <c r="C1685" s="266"/>
      <c r="D1685" s="228" t="s">
        <v>170</v>
      </c>
      <c r="E1685" s="267" t="s">
        <v>28</v>
      </c>
      <c r="F1685" s="268" t="s">
        <v>2550</v>
      </c>
      <c r="G1685" s="266"/>
      <c r="H1685" s="267" t="s">
        <v>28</v>
      </c>
      <c r="I1685" s="269"/>
      <c r="J1685" s="266"/>
      <c r="K1685" s="266"/>
      <c r="L1685" s="270"/>
      <c r="M1685" s="271"/>
      <c r="N1685" s="272"/>
      <c r="O1685" s="272"/>
      <c r="P1685" s="272"/>
      <c r="Q1685" s="272"/>
      <c r="R1685" s="272"/>
      <c r="S1685" s="272"/>
      <c r="T1685" s="273"/>
      <c r="U1685" s="15"/>
      <c r="V1685" s="15"/>
      <c r="W1685" s="15"/>
      <c r="X1685" s="15"/>
      <c r="Y1685" s="15"/>
      <c r="Z1685" s="15"/>
      <c r="AA1685" s="15"/>
      <c r="AB1685" s="15"/>
      <c r="AC1685" s="15"/>
      <c r="AD1685" s="15"/>
      <c r="AE1685" s="15"/>
      <c r="AT1685" s="274" t="s">
        <v>170</v>
      </c>
      <c r="AU1685" s="274" t="s">
        <v>83</v>
      </c>
      <c r="AV1685" s="15" t="s">
        <v>81</v>
      </c>
      <c r="AW1685" s="15" t="s">
        <v>35</v>
      </c>
      <c r="AX1685" s="15" t="s">
        <v>74</v>
      </c>
      <c r="AY1685" s="274" t="s">
        <v>156</v>
      </c>
    </row>
    <row r="1686" s="13" customFormat="1">
      <c r="A1686" s="13"/>
      <c r="B1686" s="233"/>
      <c r="C1686" s="234"/>
      <c r="D1686" s="228" t="s">
        <v>170</v>
      </c>
      <c r="E1686" s="235" t="s">
        <v>28</v>
      </c>
      <c r="F1686" s="236" t="s">
        <v>2551</v>
      </c>
      <c r="G1686" s="234"/>
      <c r="H1686" s="237">
        <v>194.16</v>
      </c>
      <c r="I1686" s="238"/>
      <c r="J1686" s="234"/>
      <c r="K1686" s="234"/>
      <c r="L1686" s="239"/>
      <c r="M1686" s="240"/>
      <c r="N1686" s="241"/>
      <c r="O1686" s="241"/>
      <c r="P1686" s="241"/>
      <c r="Q1686" s="241"/>
      <c r="R1686" s="241"/>
      <c r="S1686" s="241"/>
      <c r="T1686" s="242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43" t="s">
        <v>170</v>
      </c>
      <c r="AU1686" s="243" t="s">
        <v>83</v>
      </c>
      <c r="AV1686" s="13" t="s">
        <v>83</v>
      </c>
      <c r="AW1686" s="13" t="s">
        <v>35</v>
      </c>
      <c r="AX1686" s="13" t="s">
        <v>74</v>
      </c>
      <c r="AY1686" s="243" t="s">
        <v>156</v>
      </c>
    </row>
    <row r="1687" s="13" customFormat="1">
      <c r="A1687" s="13"/>
      <c r="B1687" s="233"/>
      <c r="C1687" s="234"/>
      <c r="D1687" s="228" t="s">
        <v>170</v>
      </c>
      <c r="E1687" s="235" t="s">
        <v>28</v>
      </c>
      <c r="F1687" s="236" t="s">
        <v>2552</v>
      </c>
      <c r="G1687" s="234"/>
      <c r="H1687" s="237">
        <v>223.28399999999999</v>
      </c>
      <c r="I1687" s="238"/>
      <c r="J1687" s="234"/>
      <c r="K1687" s="234"/>
      <c r="L1687" s="239"/>
      <c r="M1687" s="240"/>
      <c r="N1687" s="241"/>
      <c r="O1687" s="241"/>
      <c r="P1687" s="241"/>
      <c r="Q1687" s="241"/>
      <c r="R1687" s="241"/>
      <c r="S1687" s="241"/>
      <c r="T1687" s="242"/>
      <c r="U1687" s="13"/>
      <c r="V1687" s="13"/>
      <c r="W1687" s="13"/>
      <c r="X1687" s="13"/>
      <c r="Y1687" s="13"/>
      <c r="Z1687" s="13"/>
      <c r="AA1687" s="13"/>
      <c r="AB1687" s="13"/>
      <c r="AC1687" s="13"/>
      <c r="AD1687" s="13"/>
      <c r="AE1687" s="13"/>
      <c r="AT1687" s="243" t="s">
        <v>170</v>
      </c>
      <c r="AU1687" s="243" t="s">
        <v>83</v>
      </c>
      <c r="AV1687" s="13" t="s">
        <v>83</v>
      </c>
      <c r="AW1687" s="13" t="s">
        <v>35</v>
      </c>
      <c r="AX1687" s="13" t="s">
        <v>81</v>
      </c>
      <c r="AY1687" s="243" t="s">
        <v>156</v>
      </c>
    </row>
    <row r="1688" s="2" customFormat="1" ht="49.05" customHeight="1">
      <c r="A1688" s="40"/>
      <c r="B1688" s="41"/>
      <c r="C1688" s="215" t="s">
        <v>2553</v>
      </c>
      <c r="D1688" s="215" t="s">
        <v>158</v>
      </c>
      <c r="E1688" s="216" t="s">
        <v>2554</v>
      </c>
      <c r="F1688" s="217" t="s">
        <v>2555</v>
      </c>
      <c r="G1688" s="218" t="s">
        <v>161</v>
      </c>
      <c r="H1688" s="219">
        <v>799.89999999999998</v>
      </c>
      <c r="I1688" s="220"/>
      <c r="J1688" s="221">
        <f>ROUND(I1688*H1688,2)</f>
        <v>0</v>
      </c>
      <c r="K1688" s="217" t="s">
        <v>162</v>
      </c>
      <c r="L1688" s="46"/>
      <c r="M1688" s="222" t="s">
        <v>28</v>
      </c>
      <c r="N1688" s="223" t="s">
        <v>45</v>
      </c>
      <c r="O1688" s="86"/>
      <c r="P1688" s="224">
        <f>O1688*H1688</f>
        <v>0</v>
      </c>
      <c r="Q1688" s="224">
        <v>0.0089999999999999993</v>
      </c>
      <c r="R1688" s="224">
        <f>Q1688*H1688</f>
        <v>7.1990999999999996</v>
      </c>
      <c r="S1688" s="224">
        <v>0</v>
      </c>
      <c r="T1688" s="225">
        <f>S1688*H1688</f>
        <v>0</v>
      </c>
      <c r="U1688" s="40"/>
      <c r="V1688" s="40"/>
      <c r="W1688" s="40"/>
      <c r="X1688" s="40"/>
      <c r="Y1688" s="40"/>
      <c r="Z1688" s="40"/>
      <c r="AA1688" s="40"/>
      <c r="AB1688" s="40"/>
      <c r="AC1688" s="40"/>
      <c r="AD1688" s="40"/>
      <c r="AE1688" s="40"/>
      <c r="AR1688" s="226" t="s">
        <v>1391</v>
      </c>
      <c r="AT1688" s="226" t="s">
        <v>158</v>
      </c>
      <c r="AU1688" s="226" t="s">
        <v>83</v>
      </c>
      <c r="AY1688" s="19" t="s">
        <v>156</v>
      </c>
      <c r="BE1688" s="227">
        <f>IF(N1688="základní",J1688,0)</f>
        <v>0</v>
      </c>
      <c r="BF1688" s="227">
        <f>IF(N1688="snížená",J1688,0)</f>
        <v>0</v>
      </c>
      <c r="BG1688" s="227">
        <f>IF(N1688="zákl. přenesená",J1688,0)</f>
        <v>0</v>
      </c>
      <c r="BH1688" s="227">
        <f>IF(N1688="sníž. přenesená",J1688,0)</f>
        <v>0</v>
      </c>
      <c r="BI1688" s="227">
        <f>IF(N1688="nulová",J1688,0)</f>
        <v>0</v>
      </c>
      <c r="BJ1688" s="19" t="s">
        <v>81</v>
      </c>
      <c r="BK1688" s="227">
        <f>ROUND(I1688*H1688,2)</f>
        <v>0</v>
      </c>
      <c r="BL1688" s="19" t="s">
        <v>1391</v>
      </c>
      <c r="BM1688" s="226" t="s">
        <v>2556</v>
      </c>
    </row>
    <row r="1689" s="2" customFormat="1">
      <c r="A1689" s="40"/>
      <c r="B1689" s="41"/>
      <c r="C1689" s="42"/>
      <c r="D1689" s="228" t="s">
        <v>165</v>
      </c>
      <c r="E1689" s="42"/>
      <c r="F1689" s="229" t="s">
        <v>2555</v>
      </c>
      <c r="G1689" s="42"/>
      <c r="H1689" s="42"/>
      <c r="I1689" s="230"/>
      <c r="J1689" s="42"/>
      <c r="K1689" s="42"/>
      <c r="L1689" s="46"/>
      <c r="M1689" s="231"/>
      <c r="N1689" s="232"/>
      <c r="O1689" s="86"/>
      <c r="P1689" s="86"/>
      <c r="Q1689" s="86"/>
      <c r="R1689" s="86"/>
      <c r="S1689" s="86"/>
      <c r="T1689" s="87"/>
      <c r="U1689" s="40"/>
      <c r="V1689" s="40"/>
      <c r="W1689" s="40"/>
      <c r="X1689" s="40"/>
      <c r="Y1689" s="40"/>
      <c r="Z1689" s="40"/>
      <c r="AA1689" s="40"/>
      <c r="AB1689" s="40"/>
      <c r="AC1689" s="40"/>
      <c r="AD1689" s="40"/>
      <c r="AE1689" s="40"/>
      <c r="AT1689" s="19" t="s">
        <v>165</v>
      </c>
      <c r="AU1689" s="19" t="s">
        <v>83</v>
      </c>
    </row>
    <row r="1690" s="13" customFormat="1">
      <c r="A1690" s="13"/>
      <c r="B1690" s="233"/>
      <c r="C1690" s="234"/>
      <c r="D1690" s="228" t="s">
        <v>170</v>
      </c>
      <c r="E1690" s="235" t="s">
        <v>28</v>
      </c>
      <c r="F1690" s="236" t="s">
        <v>2557</v>
      </c>
      <c r="G1690" s="234"/>
      <c r="H1690" s="237">
        <v>799.89999999999998</v>
      </c>
      <c r="I1690" s="238"/>
      <c r="J1690" s="234"/>
      <c r="K1690" s="234"/>
      <c r="L1690" s="239"/>
      <c r="M1690" s="240"/>
      <c r="N1690" s="241"/>
      <c r="O1690" s="241"/>
      <c r="P1690" s="241"/>
      <c r="Q1690" s="241"/>
      <c r="R1690" s="241"/>
      <c r="S1690" s="241"/>
      <c r="T1690" s="242"/>
      <c r="U1690" s="13"/>
      <c r="V1690" s="13"/>
      <c r="W1690" s="13"/>
      <c r="X1690" s="13"/>
      <c r="Y1690" s="13"/>
      <c r="Z1690" s="13"/>
      <c r="AA1690" s="13"/>
      <c r="AB1690" s="13"/>
      <c r="AC1690" s="13"/>
      <c r="AD1690" s="13"/>
      <c r="AE1690" s="13"/>
      <c r="AT1690" s="243" t="s">
        <v>170</v>
      </c>
      <c r="AU1690" s="243" t="s">
        <v>83</v>
      </c>
      <c r="AV1690" s="13" t="s">
        <v>83</v>
      </c>
      <c r="AW1690" s="13" t="s">
        <v>35</v>
      </c>
      <c r="AX1690" s="13" t="s">
        <v>81</v>
      </c>
      <c r="AY1690" s="243" t="s">
        <v>156</v>
      </c>
    </row>
    <row r="1691" s="2" customFormat="1" ht="37.8" customHeight="1">
      <c r="A1691" s="40"/>
      <c r="B1691" s="41"/>
      <c r="C1691" s="255" t="s">
        <v>2558</v>
      </c>
      <c r="D1691" s="255" t="s">
        <v>273</v>
      </c>
      <c r="E1691" s="256" t="s">
        <v>2559</v>
      </c>
      <c r="F1691" s="257" t="s">
        <v>2560</v>
      </c>
      <c r="G1691" s="258" t="s">
        <v>161</v>
      </c>
      <c r="H1691" s="259">
        <v>919.88499999999999</v>
      </c>
      <c r="I1691" s="260"/>
      <c r="J1691" s="261">
        <f>ROUND(I1691*H1691,2)</f>
        <v>0</v>
      </c>
      <c r="K1691" s="257" t="s">
        <v>162</v>
      </c>
      <c r="L1691" s="262"/>
      <c r="M1691" s="263" t="s">
        <v>28</v>
      </c>
      <c r="N1691" s="264" t="s">
        <v>45</v>
      </c>
      <c r="O1691" s="86"/>
      <c r="P1691" s="224">
        <f>O1691*H1691</f>
        <v>0</v>
      </c>
      <c r="Q1691" s="224">
        <v>0.019199999999999998</v>
      </c>
      <c r="R1691" s="224">
        <f>Q1691*H1691</f>
        <v>17.661791999999998</v>
      </c>
      <c r="S1691" s="224">
        <v>0</v>
      </c>
      <c r="T1691" s="225">
        <f>S1691*H1691</f>
        <v>0</v>
      </c>
      <c r="U1691" s="40"/>
      <c r="V1691" s="40"/>
      <c r="W1691" s="40"/>
      <c r="X1691" s="40"/>
      <c r="Y1691" s="40"/>
      <c r="Z1691" s="40"/>
      <c r="AA1691" s="40"/>
      <c r="AB1691" s="40"/>
      <c r="AC1691" s="40"/>
      <c r="AD1691" s="40"/>
      <c r="AE1691" s="40"/>
      <c r="AR1691" s="226" t="s">
        <v>1411</v>
      </c>
      <c r="AT1691" s="226" t="s">
        <v>273</v>
      </c>
      <c r="AU1691" s="226" t="s">
        <v>83</v>
      </c>
      <c r="AY1691" s="19" t="s">
        <v>156</v>
      </c>
      <c r="BE1691" s="227">
        <f>IF(N1691="základní",J1691,0)</f>
        <v>0</v>
      </c>
      <c r="BF1691" s="227">
        <f>IF(N1691="snížená",J1691,0)</f>
        <v>0</v>
      </c>
      <c r="BG1691" s="227">
        <f>IF(N1691="zákl. přenesená",J1691,0)</f>
        <v>0</v>
      </c>
      <c r="BH1691" s="227">
        <f>IF(N1691="sníž. přenesená",J1691,0)</f>
        <v>0</v>
      </c>
      <c r="BI1691" s="227">
        <f>IF(N1691="nulová",J1691,0)</f>
        <v>0</v>
      </c>
      <c r="BJ1691" s="19" t="s">
        <v>81</v>
      </c>
      <c r="BK1691" s="227">
        <f>ROUND(I1691*H1691,2)</f>
        <v>0</v>
      </c>
      <c r="BL1691" s="19" t="s">
        <v>1391</v>
      </c>
      <c r="BM1691" s="226" t="s">
        <v>2561</v>
      </c>
    </row>
    <row r="1692" s="2" customFormat="1">
      <c r="A1692" s="40"/>
      <c r="B1692" s="41"/>
      <c r="C1692" s="42"/>
      <c r="D1692" s="228" t="s">
        <v>165</v>
      </c>
      <c r="E1692" s="42"/>
      <c r="F1692" s="229" t="s">
        <v>2560</v>
      </c>
      <c r="G1692" s="42"/>
      <c r="H1692" s="42"/>
      <c r="I1692" s="230"/>
      <c r="J1692" s="42"/>
      <c r="K1692" s="42"/>
      <c r="L1692" s="46"/>
      <c r="M1692" s="231"/>
      <c r="N1692" s="232"/>
      <c r="O1692" s="86"/>
      <c r="P1692" s="86"/>
      <c r="Q1692" s="86"/>
      <c r="R1692" s="86"/>
      <c r="S1692" s="86"/>
      <c r="T1692" s="87"/>
      <c r="U1692" s="40"/>
      <c r="V1692" s="40"/>
      <c r="W1692" s="40"/>
      <c r="X1692" s="40"/>
      <c r="Y1692" s="40"/>
      <c r="Z1692" s="40"/>
      <c r="AA1692" s="40"/>
      <c r="AB1692" s="40"/>
      <c r="AC1692" s="40"/>
      <c r="AD1692" s="40"/>
      <c r="AE1692" s="40"/>
      <c r="AT1692" s="19" t="s">
        <v>165</v>
      </c>
      <c r="AU1692" s="19" t="s">
        <v>83</v>
      </c>
    </row>
    <row r="1693" s="13" customFormat="1">
      <c r="A1693" s="13"/>
      <c r="B1693" s="233"/>
      <c r="C1693" s="234"/>
      <c r="D1693" s="228" t="s">
        <v>170</v>
      </c>
      <c r="E1693" s="235" t="s">
        <v>28</v>
      </c>
      <c r="F1693" s="236" t="s">
        <v>2562</v>
      </c>
      <c r="G1693" s="234"/>
      <c r="H1693" s="237">
        <v>919.88499999999999</v>
      </c>
      <c r="I1693" s="238"/>
      <c r="J1693" s="234"/>
      <c r="K1693" s="234"/>
      <c r="L1693" s="239"/>
      <c r="M1693" s="240"/>
      <c r="N1693" s="241"/>
      <c r="O1693" s="241"/>
      <c r="P1693" s="241"/>
      <c r="Q1693" s="241"/>
      <c r="R1693" s="241"/>
      <c r="S1693" s="241"/>
      <c r="T1693" s="242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43" t="s">
        <v>170</v>
      </c>
      <c r="AU1693" s="243" t="s">
        <v>83</v>
      </c>
      <c r="AV1693" s="13" t="s">
        <v>83</v>
      </c>
      <c r="AW1693" s="13" t="s">
        <v>35</v>
      </c>
      <c r="AX1693" s="13" t="s">
        <v>81</v>
      </c>
      <c r="AY1693" s="243" t="s">
        <v>156</v>
      </c>
    </row>
    <row r="1694" s="2" customFormat="1" ht="37.8" customHeight="1">
      <c r="A1694" s="40"/>
      <c r="B1694" s="41"/>
      <c r="C1694" s="215" t="s">
        <v>2563</v>
      </c>
      <c r="D1694" s="215" t="s">
        <v>158</v>
      </c>
      <c r="E1694" s="216" t="s">
        <v>2564</v>
      </c>
      <c r="F1694" s="217" t="s">
        <v>2565</v>
      </c>
      <c r="G1694" s="218" t="s">
        <v>161</v>
      </c>
      <c r="H1694" s="219">
        <v>1311.3499999999999</v>
      </c>
      <c r="I1694" s="220"/>
      <c r="J1694" s="221">
        <f>ROUND(I1694*H1694,2)</f>
        <v>0</v>
      </c>
      <c r="K1694" s="217" t="s">
        <v>338</v>
      </c>
      <c r="L1694" s="46"/>
      <c r="M1694" s="222" t="s">
        <v>28</v>
      </c>
      <c r="N1694" s="223" t="s">
        <v>45</v>
      </c>
      <c r="O1694" s="86"/>
      <c r="P1694" s="224">
        <f>O1694*H1694</f>
        <v>0</v>
      </c>
      <c r="Q1694" s="224">
        <v>0</v>
      </c>
      <c r="R1694" s="224">
        <f>Q1694*H1694</f>
        <v>0</v>
      </c>
      <c r="S1694" s="224">
        <v>0</v>
      </c>
      <c r="T1694" s="225">
        <f>S1694*H1694</f>
        <v>0</v>
      </c>
      <c r="U1694" s="40"/>
      <c r="V1694" s="40"/>
      <c r="W1694" s="40"/>
      <c r="X1694" s="40"/>
      <c r="Y1694" s="40"/>
      <c r="Z1694" s="40"/>
      <c r="AA1694" s="40"/>
      <c r="AB1694" s="40"/>
      <c r="AC1694" s="40"/>
      <c r="AD1694" s="40"/>
      <c r="AE1694" s="40"/>
      <c r="AR1694" s="226" t="s">
        <v>1391</v>
      </c>
      <c r="AT1694" s="226" t="s">
        <v>158</v>
      </c>
      <c r="AU1694" s="226" t="s">
        <v>83</v>
      </c>
      <c r="AY1694" s="19" t="s">
        <v>156</v>
      </c>
      <c r="BE1694" s="227">
        <f>IF(N1694="základní",J1694,0)</f>
        <v>0</v>
      </c>
      <c r="BF1694" s="227">
        <f>IF(N1694="snížená",J1694,0)</f>
        <v>0</v>
      </c>
      <c r="BG1694" s="227">
        <f>IF(N1694="zákl. přenesená",J1694,0)</f>
        <v>0</v>
      </c>
      <c r="BH1694" s="227">
        <f>IF(N1694="sníž. přenesená",J1694,0)</f>
        <v>0</v>
      </c>
      <c r="BI1694" s="227">
        <f>IF(N1694="nulová",J1694,0)</f>
        <v>0</v>
      </c>
      <c r="BJ1694" s="19" t="s">
        <v>81</v>
      </c>
      <c r="BK1694" s="227">
        <f>ROUND(I1694*H1694,2)</f>
        <v>0</v>
      </c>
      <c r="BL1694" s="19" t="s">
        <v>1391</v>
      </c>
      <c r="BM1694" s="226" t="s">
        <v>2566</v>
      </c>
    </row>
    <row r="1695" s="2" customFormat="1">
      <c r="A1695" s="40"/>
      <c r="B1695" s="41"/>
      <c r="C1695" s="42"/>
      <c r="D1695" s="228" t="s">
        <v>165</v>
      </c>
      <c r="E1695" s="42"/>
      <c r="F1695" s="229" t="s">
        <v>2565</v>
      </c>
      <c r="G1695" s="42"/>
      <c r="H1695" s="42"/>
      <c r="I1695" s="230"/>
      <c r="J1695" s="42"/>
      <c r="K1695" s="42"/>
      <c r="L1695" s="46"/>
      <c r="M1695" s="231"/>
      <c r="N1695" s="232"/>
      <c r="O1695" s="86"/>
      <c r="P1695" s="86"/>
      <c r="Q1695" s="86"/>
      <c r="R1695" s="86"/>
      <c r="S1695" s="86"/>
      <c r="T1695" s="87"/>
      <c r="U1695" s="40"/>
      <c r="V1695" s="40"/>
      <c r="W1695" s="40"/>
      <c r="X1695" s="40"/>
      <c r="Y1695" s="40"/>
      <c r="Z1695" s="40"/>
      <c r="AA1695" s="40"/>
      <c r="AB1695" s="40"/>
      <c r="AC1695" s="40"/>
      <c r="AD1695" s="40"/>
      <c r="AE1695" s="40"/>
      <c r="AT1695" s="19" t="s">
        <v>165</v>
      </c>
      <c r="AU1695" s="19" t="s">
        <v>83</v>
      </c>
    </row>
    <row r="1696" s="13" customFormat="1">
      <c r="A1696" s="13"/>
      <c r="B1696" s="233"/>
      <c r="C1696" s="234"/>
      <c r="D1696" s="228" t="s">
        <v>170</v>
      </c>
      <c r="E1696" s="235" t="s">
        <v>28</v>
      </c>
      <c r="F1696" s="236" t="s">
        <v>2567</v>
      </c>
      <c r="G1696" s="234"/>
      <c r="H1696" s="237">
        <v>1311.3499999999999</v>
      </c>
      <c r="I1696" s="238"/>
      <c r="J1696" s="234"/>
      <c r="K1696" s="234"/>
      <c r="L1696" s="239"/>
      <c r="M1696" s="240"/>
      <c r="N1696" s="241"/>
      <c r="O1696" s="241"/>
      <c r="P1696" s="241"/>
      <c r="Q1696" s="241"/>
      <c r="R1696" s="241"/>
      <c r="S1696" s="241"/>
      <c r="T1696" s="242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43" t="s">
        <v>170</v>
      </c>
      <c r="AU1696" s="243" t="s">
        <v>83</v>
      </c>
      <c r="AV1696" s="13" t="s">
        <v>83</v>
      </c>
      <c r="AW1696" s="13" t="s">
        <v>35</v>
      </c>
      <c r="AX1696" s="13" t="s">
        <v>81</v>
      </c>
      <c r="AY1696" s="243" t="s">
        <v>156</v>
      </c>
    </row>
    <row r="1697" s="12" customFormat="1" ht="22.8" customHeight="1">
      <c r="A1697" s="12"/>
      <c r="B1697" s="199"/>
      <c r="C1697" s="200"/>
      <c r="D1697" s="201" t="s">
        <v>73</v>
      </c>
      <c r="E1697" s="213" t="s">
        <v>2568</v>
      </c>
      <c r="F1697" s="213" t="s">
        <v>2569</v>
      </c>
      <c r="G1697" s="200"/>
      <c r="H1697" s="200"/>
      <c r="I1697" s="203"/>
      <c r="J1697" s="214">
        <f>BK1697</f>
        <v>0</v>
      </c>
      <c r="K1697" s="200"/>
      <c r="L1697" s="205"/>
      <c r="M1697" s="206"/>
      <c r="N1697" s="207"/>
      <c r="O1697" s="207"/>
      <c r="P1697" s="208">
        <f>SUM(P1698:P1703)</f>
        <v>0</v>
      </c>
      <c r="Q1697" s="207"/>
      <c r="R1697" s="208">
        <f>SUM(R1698:R1703)</f>
        <v>0</v>
      </c>
      <c r="S1697" s="207"/>
      <c r="T1697" s="209">
        <f>SUM(T1698:T1703)</f>
        <v>6.0740030000000003</v>
      </c>
      <c r="U1697" s="12"/>
      <c r="V1697" s="12"/>
      <c r="W1697" s="12"/>
      <c r="X1697" s="12"/>
      <c r="Y1697" s="12"/>
      <c r="Z1697" s="12"/>
      <c r="AA1697" s="12"/>
      <c r="AB1697" s="12"/>
      <c r="AC1697" s="12"/>
      <c r="AD1697" s="12"/>
      <c r="AE1697" s="12"/>
      <c r="AR1697" s="210" t="s">
        <v>83</v>
      </c>
      <c r="AT1697" s="211" t="s">
        <v>73</v>
      </c>
      <c r="AU1697" s="211" t="s">
        <v>81</v>
      </c>
      <c r="AY1697" s="210" t="s">
        <v>156</v>
      </c>
      <c r="BK1697" s="212">
        <f>SUM(BK1698:BK1703)</f>
        <v>0</v>
      </c>
    </row>
    <row r="1698" s="2" customFormat="1" ht="14.4" customHeight="1">
      <c r="A1698" s="40"/>
      <c r="B1698" s="41"/>
      <c r="C1698" s="215" t="s">
        <v>2570</v>
      </c>
      <c r="D1698" s="215" t="s">
        <v>158</v>
      </c>
      <c r="E1698" s="216" t="s">
        <v>2571</v>
      </c>
      <c r="F1698" s="217" t="s">
        <v>2572</v>
      </c>
      <c r="G1698" s="218" t="s">
        <v>161</v>
      </c>
      <c r="H1698" s="219">
        <v>367.81</v>
      </c>
      <c r="I1698" s="220"/>
      <c r="J1698" s="221">
        <f>ROUND(I1698*H1698,2)</f>
        <v>0</v>
      </c>
      <c r="K1698" s="217" t="s">
        <v>162</v>
      </c>
      <c r="L1698" s="46"/>
      <c r="M1698" s="222" t="s">
        <v>28</v>
      </c>
      <c r="N1698" s="223" t="s">
        <v>45</v>
      </c>
      <c r="O1698" s="86"/>
      <c r="P1698" s="224">
        <f>O1698*H1698</f>
        <v>0</v>
      </c>
      <c r="Q1698" s="224">
        <v>0</v>
      </c>
      <c r="R1698" s="224">
        <f>Q1698*H1698</f>
        <v>0</v>
      </c>
      <c r="S1698" s="224">
        <v>0.014999999999999999</v>
      </c>
      <c r="T1698" s="225">
        <f>S1698*H1698</f>
        <v>5.51715</v>
      </c>
      <c r="U1698" s="40"/>
      <c r="V1698" s="40"/>
      <c r="W1698" s="40"/>
      <c r="X1698" s="40"/>
      <c r="Y1698" s="40"/>
      <c r="Z1698" s="40"/>
      <c r="AA1698" s="40"/>
      <c r="AB1698" s="40"/>
      <c r="AC1698" s="40"/>
      <c r="AD1698" s="40"/>
      <c r="AE1698" s="40"/>
      <c r="AR1698" s="226" t="s">
        <v>1391</v>
      </c>
      <c r="AT1698" s="226" t="s">
        <v>158</v>
      </c>
      <c r="AU1698" s="226" t="s">
        <v>83</v>
      </c>
      <c r="AY1698" s="19" t="s">
        <v>156</v>
      </c>
      <c r="BE1698" s="227">
        <f>IF(N1698="základní",J1698,0)</f>
        <v>0</v>
      </c>
      <c r="BF1698" s="227">
        <f>IF(N1698="snížená",J1698,0)</f>
        <v>0</v>
      </c>
      <c r="BG1698" s="227">
        <f>IF(N1698="zákl. přenesená",J1698,0)</f>
        <v>0</v>
      </c>
      <c r="BH1698" s="227">
        <f>IF(N1698="sníž. přenesená",J1698,0)</f>
        <v>0</v>
      </c>
      <c r="BI1698" s="227">
        <f>IF(N1698="nulová",J1698,0)</f>
        <v>0</v>
      </c>
      <c r="BJ1698" s="19" t="s">
        <v>81</v>
      </c>
      <c r="BK1698" s="227">
        <f>ROUND(I1698*H1698,2)</f>
        <v>0</v>
      </c>
      <c r="BL1698" s="19" t="s">
        <v>1391</v>
      </c>
      <c r="BM1698" s="226" t="s">
        <v>2573</v>
      </c>
    </row>
    <row r="1699" s="2" customFormat="1">
      <c r="A1699" s="40"/>
      <c r="B1699" s="41"/>
      <c r="C1699" s="42"/>
      <c r="D1699" s="228" t="s">
        <v>165</v>
      </c>
      <c r="E1699" s="42"/>
      <c r="F1699" s="229" t="s">
        <v>2572</v>
      </c>
      <c r="G1699" s="42"/>
      <c r="H1699" s="42"/>
      <c r="I1699" s="230"/>
      <c r="J1699" s="42"/>
      <c r="K1699" s="42"/>
      <c r="L1699" s="46"/>
      <c r="M1699" s="231"/>
      <c r="N1699" s="232"/>
      <c r="O1699" s="86"/>
      <c r="P1699" s="86"/>
      <c r="Q1699" s="86"/>
      <c r="R1699" s="86"/>
      <c r="S1699" s="86"/>
      <c r="T1699" s="87"/>
      <c r="U1699" s="40"/>
      <c r="V1699" s="40"/>
      <c r="W1699" s="40"/>
      <c r="X1699" s="40"/>
      <c r="Y1699" s="40"/>
      <c r="Z1699" s="40"/>
      <c r="AA1699" s="40"/>
      <c r="AB1699" s="40"/>
      <c r="AC1699" s="40"/>
      <c r="AD1699" s="40"/>
      <c r="AE1699" s="40"/>
      <c r="AT1699" s="19" t="s">
        <v>165</v>
      </c>
      <c r="AU1699" s="19" t="s">
        <v>83</v>
      </c>
    </row>
    <row r="1700" s="13" customFormat="1">
      <c r="A1700" s="13"/>
      <c r="B1700" s="233"/>
      <c r="C1700" s="234"/>
      <c r="D1700" s="228" t="s">
        <v>170</v>
      </c>
      <c r="E1700" s="235" t="s">
        <v>28</v>
      </c>
      <c r="F1700" s="236" t="s">
        <v>2574</v>
      </c>
      <c r="G1700" s="234"/>
      <c r="H1700" s="237">
        <v>367.81</v>
      </c>
      <c r="I1700" s="238"/>
      <c r="J1700" s="234"/>
      <c r="K1700" s="234"/>
      <c r="L1700" s="239"/>
      <c r="M1700" s="240"/>
      <c r="N1700" s="241"/>
      <c r="O1700" s="241"/>
      <c r="P1700" s="241"/>
      <c r="Q1700" s="241"/>
      <c r="R1700" s="241"/>
      <c r="S1700" s="241"/>
      <c r="T1700" s="242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43" t="s">
        <v>170</v>
      </c>
      <c r="AU1700" s="243" t="s">
        <v>83</v>
      </c>
      <c r="AV1700" s="13" t="s">
        <v>83</v>
      </c>
      <c r="AW1700" s="13" t="s">
        <v>35</v>
      </c>
      <c r="AX1700" s="13" t="s">
        <v>81</v>
      </c>
      <c r="AY1700" s="243" t="s">
        <v>156</v>
      </c>
    </row>
    <row r="1701" s="2" customFormat="1" ht="14.4" customHeight="1">
      <c r="A1701" s="40"/>
      <c r="B1701" s="41"/>
      <c r="C1701" s="215" t="s">
        <v>2575</v>
      </c>
      <c r="D1701" s="215" t="s">
        <v>158</v>
      </c>
      <c r="E1701" s="216" t="s">
        <v>2576</v>
      </c>
      <c r="F1701" s="217" t="s">
        <v>2577</v>
      </c>
      <c r="G1701" s="218" t="s">
        <v>161</v>
      </c>
      <c r="H1701" s="219">
        <v>78.430000000000007</v>
      </c>
      <c r="I1701" s="220"/>
      <c r="J1701" s="221">
        <f>ROUND(I1701*H1701,2)</f>
        <v>0</v>
      </c>
      <c r="K1701" s="217" t="s">
        <v>162</v>
      </c>
      <c r="L1701" s="46"/>
      <c r="M1701" s="222" t="s">
        <v>28</v>
      </c>
      <c r="N1701" s="223" t="s">
        <v>45</v>
      </c>
      <c r="O1701" s="86"/>
      <c r="P1701" s="224">
        <f>O1701*H1701</f>
        <v>0</v>
      </c>
      <c r="Q1701" s="224">
        <v>0</v>
      </c>
      <c r="R1701" s="224">
        <f>Q1701*H1701</f>
        <v>0</v>
      </c>
      <c r="S1701" s="224">
        <v>0.0071000000000000004</v>
      </c>
      <c r="T1701" s="225">
        <f>S1701*H1701</f>
        <v>0.55685300000000004</v>
      </c>
      <c r="U1701" s="40"/>
      <c r="V1701" s="40"/>
      <c r="W1701" s="40"/>
      <c r="X1701" s="40"/>
      <c r="Y1701" s="40"/>
      <c r="Z1701" s="40"/>
      <c r="AA1701" s="40"/>
      <c r="AB1701" s="40"/>
      <c r="AC1701" s="40"/>
      <c r="AD1701" s="40"/>
      <c r="AE1701" s="40"/>
      <c r="AR1701" s="226" t="s">
        <v>1391</v>
      </c>
      <c r="AT1701" s="226" t="s">
        <v>158</v>
      </c>
      <c r="AU1701" s="226" t="s">
        <v>83</v>
      </c>
      <c r="AY1701" s="19" t="s">
        <v>156</v>
      </c>
      <c r="BE1701" s="227">
        <f>IF(N1701="základní",J1701,0)</f>
        <v>0</v>
      </c>
      <c r="BF1701" s="227">
        <f>IF(N1701="snížená",J1701,0)</f>
        <v>0</v>
      </c>
      <c r="BG1701" s="227">
        <f>IF(N1701="zákl. přenesená",J1701,0)</f>
        <v>0</v>
      </c>
      <c r="BH1701" s="227">
        <f>IF(N1701="sníž. přenesená",J1701,0)</f>
        <v>0</v>
      </c>
      <c r="BI1701" s="227">
        <f>IF(N1701="nulová",J1701,0)</f>
        <v>0</v>
      </c>
      <c r="BJ1701" s="19" t="s">
        <v>81</v>
      </c>
      <c r="BK1701" s="227">
        <f>ROUND(I1701*H1701,2)</f>
        <v>0</v>
      </c>
      <c r="BL1701" s="19" t="s">
        <v>1391</v>
      </c>
      <c r="BM1701" s="226" t="s">
        <v>2578</v>
      </c>
    </row>
    <row r="1702" s="2" customFormat="1">
      <c r="A1702" s="40"/>
      <c r="B1702" s="41"/>
      <c r="C1702" s="42"/>
      <c r="D1702" s="228" t="s">
        <v>165</v>
      </c>
      <c r="E1702" s="42"/>
      <c r="F1702" s="229" t="s">
        <v>2577</v>
      </c>
      <c r="G1702" s="42"/>
      <c r="H1702" s="42"/>
      <c r="I1702" s="230"/>
      <c r="J1702" s="42"/>
      <c r="K1702" s="42"/>
      <c r="L1702" s="46"/>
      <c r="M1702" s="231"/>
      <c r="N1702" s="232"/>
      <c r="O1702" s="86"/>
      <c r="P1702" s="86"/>
      <c r="Q1702" s="86"/>
      <c r="R1702" s="86"/>
      <c r="S1702" s="86"/>
      <c r="T1702" s="87"/>
      <c r="U1702" s="40"/>
      <c r="V1702" s="40"/>
      <c r="W1702" s="40"/>
      <c r="X1702" s="40"/>
      <c r="Y1702" s="40"/>
      <c r="Z1702" s="40"/>
      <c r="AA1702" s="40"/>
      <c r="AB1702" s="40"/>
      <c r="AC1702" s="40"/>
      <c r="AD1702" s="40"/>
      <c r="AE1702" s="40"/>
      <c r="AT1702" s="19" t="s">
        <v>165</v>
      </c>
      <c r="AU1702" s="19" t="s">
        <v>83</v>
      </c>
    </row>
    <row r="1703" s="13" customFormat="1">
      <c r="A1703" s="13"/>
      <c r="B1703" s="233"/>
      <c r="C1703" s="234"/>
      <c r="D1703" s="228" t="s">
        <v>170</v>
      </c>
      <c r="E1703" s="235" t="s">
        <v>28</v>
      </c>
      <c r="F1703" s="236" t="s">
        <v>2579</v>
      </c>
      <c r="G1703" s="234"/>
      <c r="H1703" s="237">
        <v>78.430000000000007</v>
      </c>
      <c r="I1703" s="238"/>
      <c r="J1703" s="234"/>
      <c r="K1703" s="234"/>
      <c r="L1703" s="239"/>
      <c r="M1703" s="240"/>
      <c r="N1703" s="241"/>
      <c r="O1703" s="241"/>
      <c r="P1703" s="241"/>
      <c r="Q1703" s="241"/>
      <c r="R1703" s="241"/>
      <c r="S1703" s="241"/>
      <c r="T1703" s="242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43" t="s">
        <v>170</v>
      </c>
      <c r="AU1703" s="243" t="s">
        <v>83</v>
      </c>
      <c r="AV1703" s="13" t="s">
        <v>83</v>
      </c>
      <c r="AW1703" s="13" t="s">
        <v>35</v>
      </c>
      <c r="AX1703" s="13" t="s">
        <v>81</v>
      </c>
      <c r="AY1703" s="243" t="s">
        <v>156</v>
      </c>
    </row>
    <row r="1704" s="12" customFormat="1" ht="22.8" customHeight="1">
      <c r="A1704" s="12"/>
      <c r="B1704" s="199"/>
      <c r="C1704" s="200"/>
      <c r="D1704" s="201" t="s">
        <v>73</v>
      </c>
      <c r="E1704" s="213" t="s">
        <v>2580</v>
      </c>
      <c r="F1704" s="213" t="s">
        <v>2581</v>
      </c>
      <c r="G1704" s="200"/>
      <c r="H1704" s="200"/>
      <c r="I1704" s="203"/>
      <c r="J1704" s="214">
        <f>BK1704</f>
        <v>0</v>
      </c>
      <c r="K1704" s="200"/>
      <c r="L1704" s="205"/>
      <c r="M1704" s="206"/>
      <c r="N1704" s="207"/>
      <c r="O1704" s="207"/>
      <c r="P1704" s="208">
        <f>SUM(P1705:P1749)</f>
        <v>0</v>
      </c>
      <c r="Q1704" s="207"/>
      <c r="R1704" s="208">
        <f>SUM(R1705:R1749)</f>
        <v>10.150524419999998</v>
      </c>
      <c r="S1704" s="207"/>
      <c r="T1704" s="209">
        <f>SUM(T1705:T1749)</f>
        <v>1.5906100000000001</v>
      </c>
      <c r="U1704" s="12"/>
      <c r="V1704" s="12"/>
      <c r="W1704" s="12"/>
      <c r="X1704" s="12"/>
      <c r="Y1704" s="12"/>
      <c r="Z1704" s="12"/>
      <c r="AA1704" s="12"/>
      <c r="AB1704" s="12"/>
      <c r="AC1704" s="12"/>
      <c r="AD1704" s="12"/>
      <c r="AE1704" s="12"/>
      <c r="AR1704" s="210" t="s">
        <v>83</v>
      </c>
      <c r="AT1704" s="211" t="s">
        <v>73</v>
      </c>
      <c r="AU1704" s="211" t="s">
        <v>81</v>
      </c>
      <c r="AY1704" s="210" t="s">
        <v>156</v>
      </c>
      <c r="BK1704" s="212">
        <f>SUM(BK1705:BK1749)</f>
        <v>0</v>
      </c>
    </row>
    <row r="1705" s="2" customFormat="1" ht="14.4" customHeight="1">
      <c r="A1705" s="40"/>
      <c r="B1705" s="41"/>
      <c r="C1705" s="215" t="s">
        <v>2582</v>
      </c>
      <c r="D1705" s="215" t="s">
        <v>158</v>
      </c>
      <c r="E1705" s="216" t="s">
        <v>2583</v>
      </c>
      <c r="F1705" s="217" t="s">
        <v>2584</v>
      </c>
      <c r="G1705" s="218" t="s">
        <v>161</v>
      </c>
      <c r="H1705" s="219">
        <v>1157.77</v>
      </c>
      <c r="I1705" s="220"/>
      <c r="J1705" s="221">
        <f>ROUND(I1705*H1705,2)</f>
        <v>0</v>
      </c>
      <c r="K1705" s="217" t="s">
        <v>162</v>
      </c>
      <c r="L1705" s="46"/>
      <c r="M1705" s="222" t="s">
        <v>28</v>
      </c>
      <c r="N1705" s="223" t="s">
        <v>45</v>
      </c>
      <c r="O1705" s="86"/>
      <c r="P1705" s="224">
        <f>O1705*H1705</f>
        <v>0</v>
      </c>
      <c r="Q1705" s="224">
        <v>0</v>
      </c>
      <c r="R1705" s="224">
        <f>Q1705*H1705</f>
        <v>0</v>
      </c>
      <c r="S1705" s="224">
        <v>0</v>
      </c>
      <c r="T1705" s="225">
        <f>S1705*H1705</f>
        <v>0</v>
      </c>
      <c r="U1705" s="40"/>
      <c r="V1705" s="40"/>
      <c r="W1705" s="40"/>
      <c r="X1705" s="40"/>
      <c r="Y1705" s="40"/>
      <c r="Z1705" s="40"/>
      <c r="AA1705" s="40"/>
      <c r="AB1705" s="40"/>
      <c r="AC1705" s="40"/>
      <c r="AD1705" s="40"/>
      <c r="AE1705" s="40"/>
      <c r="AR1705" s="226" t="s">
        <v>1391</v>
      </c>
      <c r="AT1705" s="226" t="s">
        <v>158</v>
      </c>
      <c r="AU1705" s="226" t="s">
        <v>83</v>
      </c>
      <c r="AY1705" s="19" t="s">
        <v>156</v>
      </c>
      <c r="BE1705" s="227">
        <f>IF(N1705="základní",J1705,0)</f>
        <v>0</v>
      </c>
      <c r="BF1705" s="227">
        <f>IF(N1705="snížená",J1705,0)</f>
        <v>0</v>
      </c>
      <c r="BG1705" s="227">
        <f>IF(N1705="zákl. přenesená",J1705,0)</f>
        <v>0</v>
      </c>
      <c r="BH1705" s="227">
        <f>IF(N1705="sníž. přenesená",J1705,0)</f>
        <v>0</v>
      </c>
      <c r="BI1705" s="227">
        <f>IF(N1705="nulová",J1705,0)</f>
        <v>0</v>
      </c>
      <c r="BJ1705" s="19" t="s">
        <v>81</v>
      </c>
      <c r="BK1705" s="227">
        <f>ROUND(I1705*H1705,2)</f>
        <v>0</v>
      </c>
      <c r="BL1705" s="19" t="s">
        <v>1391</v>
      </c>
      <c r="BM1705" s="226" t="s">
        <v>2585</v>
      </c>
    </row>
    <row r="1706" s="2" customFormat="1">
      <c r="A1706" s="40"/>
      <c r="B1706" s="41"/>
      <c r="C1706" s="42"/>
      <c r="D1706" s="228" t="s">
        <v>165</v>
      </c>
      <c r="E1706" s="42"/>
      <c r="F1706" s="229" t="s">
        <v>2584</v>
      </c>
      <c r="G1706" s="42"/>
      <c r="H1706" s="42"/>
      <c r="I1706" s="230"/>
      <c r="J1706" s="42"/>
      <c r="K1706" s="42"/>
      <c r="L1706" s="46"/>
      <c r="M1706" s="231"/>
      <c r="N1706" s="232"/>
      <c r="O1706" s="86"/>
      <c r="P1706" s="86"/>
      <c r="Q1706" s="86"/>
      <c r="R1706" s="86"/>
      <c r="S1706" s="86"/>
      <c r="T1706" s="87"/>
      <c r="U1706" s="40"/>
      <c r="V1706" s="40"/>
      <c r="W1706" s="40"/>
      <c r="X1706" s="40"/>
      <c r="Y1706" s="40"/>
      <c r="Z1706" s="40"/>
      <c r="AA1706" s="40"/>
      <c r="AB1706" s="40"/>
      <c r="AC1706" s="40"/>
      <c r="AD1706" s="40"/>
      <c r="AE1706" s="40"/>
      <c r="AT1706" s="19" t="s">
        <v>165</v>
      </c>
      <c r="AU1706" s="19" t="s">
        <v>83</v>
      </c>
    </row>
    <row r="1707" s="13" customFormat="1">
      <c r="A1707" s="13"/>
      <c r="B1707" s="233"/>
      <c r="C1707" s="234"/>
      <c r="D1707" s="228" t="s">
        <v>170</v>
      </c>
      <c r="E1707" s="235" t="s">
        <v>28</v>
      </c>
      <c r="F1707" s="236" t="s">
        <v>2586</v>
      </c>
      <c r="G1707" s="234"/>
      <c r="H1707" s="237">
        <v>1157.77</v>
      </c>
      <c r="I1707" s="238"/>
      <c r="J1707" s="234"/>
      <c r="K1707" s="234"/>
      <c r="L1707" s="239"/>
      <c r="M1707" s="240"/>
      <c r="N1707" s="241"/>
      <c r="O1707" s="241"/>
      <c r="P1707" s="241"/>
      <c r="Q1707" s="241"/>
      <c r="R1707" s="241"/>
      <c r="S1707" s="241"/>
      <c r="T1707" s="242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43" t="s">
        <v>170</v>
      </c>
      <c r="AU1707" s="243" t="s">
        <v>83</v>
      </c>
      <c r="AV1707" s="13" t="s">
        <v>83</v>
      </c>
      <c r="AW1707" s="13" t="s">
        <v>35</v>
      </c>
      <c r="AX1707" s="13" t="s">
        <v>81</v>
      </c>
      <c r="AY1707" s="243" t="s">
        <v>156</v>
      </c>
    </row>
    <row r="1708" s="2" customFormat="1" ht="24.15" customHeight="1">
      <c r="A1708" s="40"/>
      <c r="B1708" s="41"/>
      <c r="C1708" s="215" t="s">
        <v>2587</v>
      </c>
      <c r="D1708" s="215" t="s">
        <v>158</v>
      </c>
      <c r="E1708" s="216" t="s">
        <v>2588</v>
      </c>
      <c r="F1708" s="217" t="s">
        <v>2589</v>
      </c>
      <c r="G1708" s="218" t="s">
        <v>161</v>
      </c>
      <c r="H1708" s="219">
        <v>1157.77</v>
      </c>
      <c r="I1708" s="220"/>
      <c r="J1708" s="221">
        <f>ROUND(I1708*H1708,2)</f>
        <v>0</v>
      </c>
      <c r="K1708" s="217" t="s">
        <v>162</v>
      </c>
      <c r="L1708" s="46"/>
      <c r="M1708" s="222" t="s">
        <v>28</v>
      </c>
      <c r="N1708" s="223" t="s">
        <v>45</v>
      </c>
      <c r="O1708" s="86"/>
      <c r="P1708" s="224">
        <f>O1708*H1708</f>
        <v>0</v>
      </c>
      <c r="Q1708" s="224">
        <v>6.9999999999999994E-05</v>
      </c>
      <c r="R1708" s="224">
        <f>Q1708*H1708</f>
        <v>0.081043899999999988</v>
      </c>
      <c r="S1708" s="224">
        <v>0</v>
      </c>
      <c r="T1708" s="225">
        <f>S1708*H1708</f>
        <v>0</v>
      </c>
      <c r="U1708" s="40"/>
      <c r="V1708" s="40"/>
      <c r="W1708" s="40"/>
      <c r="X1708" s="40"/>
      <c r="Y1708" s="40"/>
      <c r="Z1708" s="40"/>
      <c r="AA1708" s="40"/>
      <c r="AB1708" s="40"/>
      <c r="AC1708" s="40"/>
      <c r="AD1708" s="40"/>
      <c r="AE1708" s="40"/>
      <c r="AR1708" s="226" t="s">
        <v>1391</v>
      </c>
      <c r="AT1708" s="226" t="s">
        <v>158</v>
      </c>
      <c r="AU1708" s="226" t="s">
        <v>83</v>
      </c>
      <c r="AY1708" s="19" t="s">
        <v>156</v>
      </c>
      <c r="BE1708" s="227">
        <f>IF(N1708="základní",J1708,0)</f>
        <v>0</v>
      </c>
      <c r="BF1708" s="227">
        <f>IF(N1708="snížená",J1708,0)</f>
        <v>0</v>
      </c>
      <c r="BG1708" s="227">
        <f>IF(N1708="zákl. přenesená",J1708,0)</f>
        <v>0</v>
      </c>
      <c r="BH1708" s="227">
        <f>IF(N1708="sníž. přenesená",J1708,0)</f>
        <v>0</v>
      </c>
      <c r="BI1708" s="227">
        <f>IF(N1708="nulová",J1708,0)</f>
        <v>0</v>
      </c>
      <c r="BJ1708" s="19" t="s">
        <v>81</v>
      </c>
      <c r="BK1708" s="227">
        <f>ROUND(I1708*H1708,2)</f>
        <v>0</v>
      </c>
      <c r="BL1708" s="19" t="s">
        <v>1391</v>
      </c>
      <c r="BM1708" s="226" t="s">
        <v>2590</v>
      </c>
    </row>
    <row r="1709" s="2" customFormat="1">
      <c r="A1709" s="40"/>
      <c r="B1709" s="41"/>
      <c r="C1709" s="42"/>
      <c r="D1709" s="228" t="s">
        <v>165</v>
      </c>
      <c r="E1709" s="42"/>
      <c r="F1709" s="229" t="s">
        <v>2589</v>
      </c>
      <c r="G1709" s="42"/>
      <c r="H1709" s="42"/>
      <c r="I1709" s="230"/>
      <c r="J1709" s="42"/>
      <c r="K1709" s="42"/>
      <c r="L1709" s="46"/>
      <c r="M1709" s="231"/>
      <c r="N1709" s="232"/>
      <c r="O1709" s="86"/>
      <c r="P1709" s="86"/>
      <c r="Q1709" s="86"/>
      <c r="R1709" s="86"/>
      <c r="S1709" s="86"/>
      <c r="T1709" s="87"/>
      <c r="U1709" s="40"/>
      <c r="V1709" s="40"/>
      <c r="W1709" s="40"/>
      <c r="X1709" s="40"/>
      <c r="Y1709" s="40"/>
      <c r="Z1709" s="40"/>
      <c r="AA1709" s="40"/>
      <c r="AB1709" s="40"/>
      <c r="AC1709" s="40"/>
      <c r="AD1709" s="40"/>
      <c r="AE1709" s="40"/>
      <c r="AT1709" s="19" t="s">
        <v>165</v>
      </c>
      <c r="AU1709" s="19" t="s">
        <v>83</v>
      </c>
    </row>
    <row r="1710" s="2" customFormat="1" ht="24.15" customHeight="1">
      <c r="A1710" s="40"/>
      <c r="B1710" s="41"/>
      <c r="C1710" s="215" t="s">
        <v>2591</v>
      </c>
      <c r="D1710" s="215" t="s">
        <v>158</v>
      </c>
      <c r="E1710" s="216" t="s">
        <v>2592</v>
      </c>
      <c r="F1710" s="217" t="s">
        <v>2593</v>
      </c>
      <c r="G1710" s="218" t="s">
        <v>161</v>
      </c>
      <c r="H1710" s="219">
        <v>1088.76</v>
      </c>
      <c r="I1710" s="220"/>
      <c r="J1710" s="221">
        <f>ROUND(I1710*H1710,2)</f>
        <v>0</v>
      </c>
      <c r="K1710" s="217" t="s">
        <v>162</v>
      </c>
      <c r="L1710" s="46"/>
      <c r="M1710" s="222" t="s">
        <v>28</v>
      </c>
      <c r="N1710" s="223" t="s">
        <v>45</v>
      </c>
      <c r="O1710" s="86"/>
      <c r="P1710" s="224">
        <f>O1710*H1710</f>
        <v>0</v>
      </c>
      <c r="Q1710" s="224">
        <v>0.0044999999999999997</v>
      </c>
      <c r="R1710" s="224">
        <f>Q1710*H1710</f>
        <v>4.8994199999999992</v>
      </c>
      <c r="S1710" s="224">
        <v>0</v>
      </c>
      <c r="T1710" s="225">
        <f>S1710*H1710</f>
        <v>0</v>
      </c>
      <c r="U1710" s="40"/>
      <c r="V1710" s="40"/>
      <c r="W1710" s="40"/>
      <c r="X1710" s="40"/>
      <c r="Y1710" s="40"/>
      <c r="Z1710" s="40"/>
      <c r="AA1710" s="40"/>
      <c r="AB1710" s="40"/>
      <c r="AC1710" s="40"/>
      <c r="AD1710" s="40"/>
      <c r="AE1710" s="40"/>
      <c r="AR1710" s="226" t="s">
        <v>1391</v>
      </c>
      <c r="AT1710" s="226" t="s">
        <v>158</v>
      </c>
      <c r="AU1710" s="226" t="s">
        <v>83</v>
      </c>
      <c r="AY1710" s="19" t="s">
        <v>156</v>
      </c>
      <c r="BE1710" s="227">
        <f>IF(N1710="základní",J1710,0)</f>
        <v>0</v>
      </c>
      <c r="BF1710" s="227">
        <f>IF(N1710="snížená",J1710,0)</f>
        <v>0</v>
      </c>
      <c r="BG1710" s="227">
        <f>IF(N1710="zákl. přenesená",J1710,0)</f>
        <v>0</v>
      </c>
      <c r="BH1710" s="227">
        <f>IF(N1710="sníž. přenesená",J1710,0)</f>
        <v>0</v>
      </c>
      <c r="BI1710" s="227">
        <f>IF(N1710="nulová",J1710,0)</f>
        <v>0</v>
      </c>
      <c r="BJ1710" s="19" t="s">
        <v>81</v>
      </c>
      <c r="BK1710" s="227">
        <f>ROUND(I1710*H1710,2)</f>
        <v>0</v>
      </c>
      <c r="BL1710" s="19" t="s">
        <v>1391</v>
      </c>
      <c r="BM1710" s="226" t="s">
        <v>2594</v>
      </c>
    </row>
    <row r="1711" s="2" customFormat="1">
      <c r="A1711" s="40"/>
      <c r="B1711" s="41"/>
      <c r="C1711" s="42"/>
      <c r="D1711" s="228" t="s">
        <v>165</v>
      </c>
      <c r="E1711" s="42"/>
      <c r="F1711" s="229" t="s">
        <v>2593</v>
      </c>
      <c r="G1711" s="42"/>
      <c r="H1711" s="42"/>
      <c r="I1711" s="230"/>
      <c r="J1711" s="42"/>
      <c r="K1711" s="42"/>
      <c r="L1711" s="46"/>
      <c r="M1711" s="231"/>
      <c r="N1711" s="232"/>
      <c r="O1711" s="86"/>
      <c r="P1711" s="86"/>
      <c r="Q1711" s="86"/>
      <c r="R1711" s="86"/>
      <c r="S1711" s="86"/>
      <c r="T1711" s="87"/>
      <c r="U1711" s="40"/>
      <c r="V1711" s="40"/>
      <c r="W1711" s="40"/>
      <c r="X1711" s="40"/>
      <c r="Y1711" s="40"/>
      <c r="Z1711" s="40"/>
      <c r="AA1711" s="40"/>
      <c r="AB1711" s="40"/>
      <c r="AC1711" s="40"/>
      <c r="AD1711" s="40"/>
      <c r="AE1711" s="40"/>
      <c r="AT1711" s="19" t="s">
        <v>165</v>
      </c>
      <c r="AU1711" s="19" t="s">
        <v>83</v>
      </c>
    </row>
    <row r="1712" s="13" customFormat="1">
      <c r="A1712" s="13"/>
      <c r="B1712" s="233"/>
      <c r="C1712" s="234"/>
      <c r="D1712" s="228" t="s">
        <v>170</v>
      </c>
      <c r="E1712" s="235" t="s">
        <v>28</v>
      </c>
      <c r="F1712" s="236" t="s">
        <v>2595</v>
      </c>
      <c r="G1712" s="234"/>
      <c r="H1712" s="237">
        <v>1088.76</v>
      </c>
      <c r="I1712" s="238"/>
      <c r="J1712" s="234"/>
      <c r="K1712" s="234"/>
      <c r="L1712" s="239"/>
      <c r="M1712" s="240"/>
      <c r="N1712" s="241"/>
      <c r="O1712" s="241"/>
      <c r="P1712" s="241"/>
      <c r="Q1712" s="241"/>
      <c r="R1712" s="241"/>
      <c r="S1712" s="241"/>
      <c r="T1712" s="242"/>
      <c r="U1712" s="13"/>
      <c r="V1712" s="13"/>
      <c r="W1712" s="13"/>
      <c r="X1712" s="13"/>
      <c r="Y1712" s="13"/>
      <c r="Z1712" s="13"/>
      <c r="AA1712" s="13"/>
      <c r="AB1712" s="13"/>
      <c r="AC1712" s="13"/>
      <c r="AD1712" s="13"/>
      <c r="AE1712" s="13"/>
      <c r="AT1712" s="243" t="s">
        <v>170</v>
      </c>
      <c r="AU1712" s="243" t="s">
        <v>83</v>
      </c>
      <c r="AV1712" s="13" t="s">
        <v>83</v>
      </c>
      <c r="AW1712" s="13" t="s">
        <v>35</v>
      </c>
      <c r="AX1712" s="13" t="s">
        <v>81</v>
      </c>
      <c r="AY1712" s="243" t="s">
        <v>156</v>
      </c>
    </row>
    <row r="1713" s="2" customFormat="1" ht="24.15" customHeight="1">
      <c r="A1713" s="40"/>
      <c r="B1713" s="41"/>
      <c r="C1713" s="215" t="s">
        <v>2596</v>
      </c>
      <c r="D1713" s="215" t="s">
        <v>158</v>
      </c>
      <c r="E1713" s="216" t="s">
        <v>2597</v>
      </c>
      <c r="F1713" s="217" t="s">
        <v>2598</v>
      </c>
      <c r="G1713" s="218" t="s">
        <v>161</v>
      </c>
      <c r="H1713" s="219">
        <v>69.010000000000005</v>
      </c>
      <c r="I1713" s="220"/>
      <c r="J1713" s="221">
        <f>ROUND(I1713*H1713,2)</f>
        <v>0</v>
      </c>
      <c r="K1713" s="217" t="s">
        <v>162</v>
      </c>
      <c r="L1713" s="46"/>
      <c r="M1713" s="222" t="s">
        <v>28</v>
      </c>
      <c r="N1713" s="223" t="s">
        <v>45</v>
      </c>
      <c r="O1713" s="86"/>
      <c r="P1713" s="224">
        <f>O1713*H1713</f>
        <v>0</v>
      </c>
      <c r="Q1713" s="224">
        <v>0.0074999999999999997</v>
      </c>
      <c r="R1713" s="224">
        <f>Q1713*H1713</f>
        <v>0.51757500000000001</v>
      </c>
      <c r="S1713" s="224">
        <v>0</v>
      </c>
      <c r="T1713" s="225">
        <f>S1713*H1713</f>
        <v>0</v>
      </c>
      <c r="U1713" s="40"/>
      <c r="V1713" s="40"/>
      <c r="W1713" s="40"/>
      <c r="X1713" s="40"/>
      <c r="Y1713" s="40"/>
      <c r="Z1713" s="40"/>
      <c r="AA1713" s="40"/>
      <c r="AB1713" s="40"/>
      <c r="AC1713" s="40"/>
      <c r="AD1713" s="40"/>
      <c r="AE1713" s="40"/>
      <c r="AR1713" s="226" t="s">
        <v>1391</v>
      </c>
      <c r="AT1713" s="226" t="s">
        <v>158</v>
      </c>
      <c r="AU1713" s="226" t="s">
        <v>83</v>
      </c>
      <c r="AY1713" s="19" t="s">
        <v>156</v>
      </c>
      <c r="BE1713" s="227">
        <f>IF(N1713="základní",J1713,0)</f>
        <v>0</v>
      </c>
      <c r="BF1713" s="227">
        <f>IF(N1713="snížená",J1713,0)</f>
        <v>0</v>
      </c>
      <c r="BG1713" s="227">
        <f>IF(N1713="zákl. přenesená",J1713,0)</f>
        <v>0</v>
      </c>
      <c r="BH1713" s="227">
        <f>IF(N1713="sníž. přenesená",J1713,0)</f>
        <v>0</v>
      </c>
      <c r="BI1713" s="227">
        <f>IF(N1713="nulová",J1713,0)</f>
        <v>0</v>
      </c>
      <c r="BJ1713" s="19" t="s">
        <v>81</v>
      </c>
      <c r="BK1713" s="227">
        <f>ROUND(I1713*H1713,2)</f>
        <v>0</v>
      </c>
      <c r="BL1713" s="19" t="s">
        <v>1391</v>
      </c>
      <c r="BM1713" s="226" t="s">
        <v>2599</v>
      </c>
    </row>
    <row r="1714" s="2" customFormat="1">
      <c r="A1714" s="40"/>
      <c r="B1714" s="41"/>
      <c r="C1714" s="42"/>
      <c r="D1714" s="228" t="s">
        <v>165</v>
      </c>
      <c r="E1714" s="42"/>
      <c r="F1714" s="229" t="s">
        <v>2598</v>
      </c>
      <c r="G1714" s="42"/>
      <c r="H1714" s="42"/>
      <c r="I1714" s="230"/>
      <c r="J1714" s="42"/>
      <c r="K1714" s="42"/>
      <c r="L1714" s="46"/>
      <c r="M1714" s="231"/>
      <c r="N1714" s="232"/>
      <c r="O1714" s="86"/>
      <c r="P1714" s="86"/>
      <c r="Q1714" s="86"/>
      <c r="R1714" s="86"/>
      <c r="S1714" s="86"/>
      <c r="T1714" s="87"/>
      <c r="U1714" s="40"/>
      <c r="V1714" s="40"/>
      <c r="W1714" s="40"/>
      <c r="X1714" s="40"/>
      <c r="Y1714" s="40"/>
      <c r="Z1714" s="40"/>
      <c r="AA1714" s="40"/>
      <c r="AB1714" s="40"/>
      <c r="AC1714" s="40"/>
      <c r="AD1714" s="40"/>
      <c r="AE1714" s="40"/>
      <c r="AT1714" s="19" t="s">
        <v>165</v>
      </c>
      <c r="AU1714" s="19" t="s">
        <v>83</v>
      </c>
    </row>
    <row r="1715" s="13" customFormat="1">
      <c r="A1715" s="13"/>
      <c r="B1715" s="233"/>
      <c r="C1715" s="234"/>
      <c r="D1715" s="228" t="s">
        <v>170</v>
      </c>
      <c r="E1715" s="235" t="s">
        <v>28</v>
      </c>
      <c r="F1715" s="236" t="s">
        <v>2600</v>
      </c>
      <c r="G1715" s="234"/>
      <c r="H1715" s="237">
        <v>69.010000000000005</v>
      </c>
      <c r="I1715" s="238"/>
      <c r="J1715" s="234"/>
      <c r="K1715" s="234"/>
      <c r="L1715" s="239"/>
      <c r="M1715" s="240"/>
      <c r="N1715" s="241"/>
      <c r="O1715" s="241"/>
      <c r="P1715" s="241"/>
      <c r="Q1715" s="241"/>
      <c r="R1715" s="241"/>
      <c r="S1715" s="241"/>
      <c r="T1715" s="242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43" t="s">
        <v>170</v>
      </c>
      <c r="AU1715" s="243" t="s">
        <v>83</v>
      </c>
      <c r="AV1715" s="13" t="s">
        <v>83</v>
      </c>
      <c r="AW1715" s="13" t="s">
        <v>35</v>
      </c>
      <c r="AX1715" s="13" t="s">
        <v>81</v>
      </c>
      <c r="AY1715" s="243" t="s">
        <v>156</v>
      </c>
    </row>
    <row r="1716" s="2" customFormat="1" ht="24.15" customHeight="1">
      <c r="A1716" s="40"/>
      <c r="B1716" s="41"/>
      <c r="C1716" s="215" t="s">
        <v>2601</v>
      </c>
      <c r="D1716" s="215" t="s">
        <v>158</v>
      </c>
      <c r="E1716" s="216" t="s">
        <v>2602</v>
      </c>
      <c r="F1716" s="217" t="s">
        <v>2603</v>
      </c>
      <c r="G1716" s="218" t="s">
        <v>161</v>
      </c>
      <c r="H1716" s="219">
        <v>594.15999999999997</v>
      </c>
      <c r="I1716" s="220"/>
      <c r="J1716" s="221">
        <f>ROUND(I1716*H1716,2)</f>
        <v>0</v>
      </c>
      <c r="K1716" s="217" t="s">
        <v>162</v>
      </c>
      <c r="L1716" s="46"/>
      <c r="M1716" s="222" t="s">
        <v>28</v>
      </c>
      <c r="N1716" s="223" t="s">
        <v>45</v>
      </c>
      <c r="O1716" s="86"/>
      <c r="P1716" s="224">
        <f>O1716*H1716</f>
        <v>0</v>
      </c>
      <c r="Q1716" s="224">
        <v>0</v>
      </c>
      <c r="R1716" s="224">
        <f>Q1716*H1716</f>
        <v>0</v>
      </c>
      <c r="S1716" s="224">
        <v>0.0025000000000000001</v>
      </c>
      <c r="T1716" s="225">
        <f>S1716*H1716</f>
        <v>1.4854000000000001</v>
      </c>
      <c r="U1716" s="40"/>
      <c r="V1716" s="40"/>
      <c r="W1716" s="40"/>
      <c r="X1716" s="40"/>
      <c r="Y1716" s="40"/>
      <c r="Z1716" s="40"/>
      <c r="AA1716" s="40"/>
      <c r="AB1716" s="40"/>
      <c r="AC1716" s="40"/>
      <c r="AD1716" s="40"/>
      <c r="AE1716" s="40"/>
      <c r="AR1716" s="226" t="s">
        <v>1391</v>
      </c>
      <c r="AT1716" s="226" t="s">
        <v>158</v>
      </c>
      <c r="AU1716" s="226" t="s">
        <v>83</v>
      </c>
      <c r="AY1716" s="19" t="s">
        <v>156</v>
      </c>
      <c r="BE1716" s="227">
        <f>IF(N1716="základní",J1716,0)</f>
        <v>0</v>
      </c>
      <c r="BF1716" s="227">
        <f>IF(N1716="snížená",J1716,0)</f>
        <v>0</v>
      </c>
      <c r="BG1716" s="227">
        <f>IF(N1716="zákl. přenesená",J1716,0)</f>
        <v>0</v>
      </c>
      <c r="BH1716" s="227">
        <f>IF(N1716="sníž. přenesená",J1716,0)</f>
        <v>0</v>
      </c>
      <c r="BI1716" s="227">
        <f>IF(N1716="nulová",J1716,0)</f>
        <v>0</v>
      </c>
      <c r="BJ1716" s="19" t="s">
        <v>81</v>
      </c>
      <c r="BK1716" s="227">
        <f>ROUND(I1716*H1716,2)</f>
        <v>0</v>
      </c>
      <c r="BL1716" s="19" t="s">
        <v>1391</v>
      </c>
      <c r="BM1716" s="226" t="s">
        <v>2604</v>
      </c>
    </row>
    <row r="1717" s="2" customFormat="1">
      <c r="A1717" s="40"/>
      <c r="B1717" s="41"/>
      <c r="C1717" s="42"/>
      <c r="D1717" s="228" t="s">
        <v>165</v>
      </c>
      <c r="E1717" s="42"/>
      <c r="F1717" s="229" t="s">
        <v>2603</v>
      </c>
      <c r="G1717" s="42"/>
      <c r="H1717" s="42"/>
      <c r="I1717" s="230"/>
      <c r="J1717" s="42"/>
      <c r="K1717" s="42"/>
      <c r="L1717" s="46"/>
      <c r="M1717" s="231"/>
      <c r="N1717" s="232"/>
      <c r="O1717" s="86"/>
      <c r="P1717" s="86"/>
      <c r="Q1717" s="86"/>
      <c r="R1717" s="86"/>
      <c r="S1717" s="86"/>
      <c r="T1717" s="87"/>
      <c r="U1717" s="40"/>
      <c r="V1717" s="40"/>
      <c r="W1717" s="40"/>
      <c r="X1717" s="40"/>
      <c r="Y1717" s="40"/>
      <c r="Z1717" s="40"/>
      <c r="AA1717" s="40"/>
      <c r="AB1717" s="40"/>
      <c r="AC1717" s="40"/>
      <c r="AD1717" s="40"/>
      <c r="AE1717" s="40"/>
      <c r="AT1717" s="19" t="s">
        <v>165</v>
      </c>
      <c r="AU1717" s="19" t="s">
        <v>83</v>
      </c>
    </row>
    <row r="1718" s="13" customFormat="1">
      <c r="A1718" s="13"/>
      <c r="B1718" s="233"/>
      <c r="C1718" s="234"/>
      <c r="D1718" s="228" t="s">
        <v>170</v>
      </c>
      <c r="E1718" s="235" t="s">
        <v>28</v>
      </c>
      <c r="F1718" s="236" t="s">
        <v>2605</v>
      </c>
      <c r="G1718" s="234"/>
      <c r="H1718" s="237">
        <v>387.70999999999998</v>
      </c>
      <c r="I1718" s="238"/>
      <c r="J1718" s="234"/>
      <c r="K1718" s="234"/>
      <c r="L1718" s="239"/>
      <c r="M1718" s="240"/>
      <c r="N1718" s="241"/>
      <c r="O1718" s="241"/>
      <c r="P1718" s="241"/>
      <c r="Q1718" s="241"/>
      <c r="R1718" s="241"/>
      <c r="S1718" s="241"/>
      <c r="T1718" s="242"/>
      <c r="U1718" s="13"/>
      <c r="V1718" s="13"/>
      <c r="W1718" s="13"/>
      <c r="X1718" s="13"/>
      <c r="Y1718" s="13"/>
      <c r="Z1718" s="13"/>
      <c r="AA1718" s="13"/>
      <c r="AB1718" s="13"/>
      <c r="AC1718" s="13"/>
      <c r="AD1718" s="13"/>
      <c r="AE1718" s="13"/>
      <c r="AT1718" s="243" t="s">
        <v>170</v>
      </c>
      <c r="AU1718" s="243" t="s">
        <v>83</v>
      </c>
      <c r="AV1718" s="13" t="s">
        <v>83</v>
      </c>
      <c r="AW1718" s="13" t="s">
        <v>35</v>
      </c>
      <c r="AX1718" s="13" t="s">
        <v>74</v>
      </c>
      <c r="AY1718" s="243" t="s">
        <v>156</v>
      </c>
    </row>
    <row r="1719" s="13" customFormat="1">
      <c r="A1719" s="13"/>
      <c r="B1719" s="233"/>
      <c r="C1719" s="234"/>
      <c r="D1719" s="228" t="s">
        <v>170</v>
      </c>
      <c r="E1719" s="235" t="s">
        <v>28</v>
      </c>
      <c r="F1719" s="236" t="s">
        <v>2606</v>
      </c>
      <c r="G1719" s="234"/>
      <c r="H1719" s="237">
        <v>101.13</v>
      </c>
      <c r="I1719" s="238"/>
      <c r="J1719" s="234"/>
      <c r="K1719" s="234"/>
      <c r="L1719" s="239"/>
      <c r="M1719" s="240"/>
      <c r="N1719" s="241"/>
      <c r="O1719" s="241"/>
      <c r="P1719" s="241"/>
      <c r="Q1719" s="241"/>
      <c r="R1719" s="241"/>
      <c r="S1719" s="241"/>
      <c r="T1719" s="242"/>
      <c r="U1719" s="13"/>
      <c r="V1719" s="13"/>
      <c r="W1719" s="13"/>
      <c r="X1719" s="13"/>
      <c r="Y1719" s="13"/>
      <c r="Z1719" s="13"/>
      <c r="AA1719" s="13"/>
      <c r="AB1719" s="13"/>
      <c r="AC1719" s="13"/>
      <c r="AD1719" s="13"/>
      <c r="AE1719" s="13"/>
      <c r="AT1719" s="243" t="s">
        <v>170</v>
      </c>
      <c r="AU1719" s="243" t="s">
        <v>83</v>
      </c>
      <c r="AV1719" s="13" t="s">
        <v>83</v>
      </c>
      <c r="AW1719" s="13" t="s">
        <v>35</v>
      </c>
      <c r="AX1719" s="13" t="s">
        <v>74</v>
      </c>
      <c r="AY1719" s="243" t="s">
        <v>156</v>
      </c>
    </row>
    <row r="1720" s="13" customFormat="1">
      <c r="A1720" s="13"/>
      <c r="B1720" s="233"/>
      <c r="C1720" s="234"/>
      <c r="D1720" s="228" t="s">
        <v>170</v>
      </c>
      <c r="E1720" s="235" t="s">
        <v>28</v>
      </c>
      <c r="F1720" s="236" t="s">
        <v>2607</v>
      </c>
      <c r="G1720" s="234"/>
      <c r="H1720" s="237">
        <v>105.31999999999999</v>
      </c>
      <c r="I1720" s="238"/>
      <c r="J1720" s="234"/>
      <c r="K1720" s="234"/>
      <c r="L1720" s="239"/>
      <c r="M1720" s="240"/>
      <c r="N1720" s="241"/>
      <c r="O1720" s="241"/>
      <c r="P1720" s="241"/>
      <c r="Q1720" s="241"/>
      <c r="R1720" s="241"/>
      <c r="S1720" s="241"/>
      <c r="T1720" s="242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43" t="s">
        <v>170</v>
      </c>
      <c r="AU1720" s="243" t="s">
        <v>83</v>
      </c>
      <c r="AV1720" s="13" t="s">
        <v>83</v>
      </c>
      <c r="AW1720" s="13" t="s">
        <v>35</v>
      </c>
      <c r="AX1720" s="13" t="s">
        <v>74</v>
      </c>
      <c r="AY1720" s="243" t="s">
        <v>156</v>
      </c>
    </row>
    <row r="1721" s="14" customFormat="1">
      <c r="A1721" s="14"/>
      <c r="B1721" s="244"/>
      <c r="C1721" s="245"/>
      <c r="D1721" s="228" t="s">
        <v>170</v>
      </c>
      <c r="E1721" s="246" t="s">
        <v>28</v>
      </c>
      <c r="F1721" s="247" t="s">
        <v>186</v>
      </c>
      <c r="G1721" s="245"/>
      <c r="H1721" s="248">
        <v>594.15999999999997</v>
      </c>
      <c r="I1721" s="249"/>
      <c r="J1721" s="245"/>
      <c r="K1721" s="245"/>
      <c r="L1721" s="250"/>
      <c r="M1721" s="251"/>
      <c r="N1721" s="252"/>
      <c r="O1721" s="252"/>
      <c r="P1721" s="252"/>
      <c r="Q1721" s="252"/>
      <c r="R1721" s="252"/>
      <c r="S1721" s="252"/>
      <c r="T1721" s="253"/>
      <c r="U1721" s="14"/>
      <c r="V1721" s="14"/>
      <c r="W1721" s="14"/>
      <c r="X1721" s="14"/>
      <c r="Y1721" s="14"/>
      <c r="Z1721" s="14"/>
      <c r="AA1721" s="14"/>
      <c r="AB1721" s="14"/>
      <c r="AC1721" s="14"/>
      <c r="AD1721" s="14"/>
      <c r="AE1721" s="14"/>
      <c r="AT1721" s="254" t="s">
        <v>170</v>
      </c>
      <c r="AU1721" s="254" t="s">
        <v>83</v>
      </c>
      <c r="AV1721" s="14" t="s">
        <v>163</v>
      </c>
      <c r="AW1721" s="14" t="s">
        <v>35</v>
      </c>
      <c r="AX1721" s="14" t="s">
        <v>81</v>
      </c>
      <c r="AY1721" s="254" t="s">
        <v>156</v>
      </c>
    </row>
    <row r="1722" s="2" customFormat="1" ht="24.15" customHeight="1">
      <c r="A1722" s="40"/>
      <c r="B1722" s="41"/>
      <c r="C1722" s="215" t="s">
        <v>2608</v>
      </c>
      <c r="D1722" s="215" t="s">
        <v>158</v>
      </c>
      <c r="E1722" s="216" t="s">
        <v>2609</v>
      </c>
      <c r="F1722" s="217" t="s">
        <v>2610</v>
      </c>
      <c r="G1722" s="218" t="s">
        <v>161</v>
      </c>
      <c r="H1722" s="219">
        <v>35.07</v>
      </c>
      <c r="I1722" s="220"/>
      <c r="J1722" s="221">
        <f>ROUND(I1722*H1722,2)</f>
        <v>0</v>
      </c>
      <c r="K1722" s="217" t="s">
        <v>162</v>
      </c>
      <c r="L1722" s="46"/>
      <c r="M1722" s="222" t="s">
        <v>28</v>
      </c>
      <c r="N1722" s="223" t="s">
        <v>45</v>
      </c>
      <c r="O1722" s="86"/>
      <c r="P1722" s="224">
        <f>O1722*H1722</f>
        <v>0</v>
      </c>
      <c r="Q1722" s="224">
        <v>0</v>
      </c>
      <c r="R1722" s="224">
        <f>Q1722*H1722</f>
        <v>0</v>
      </c>
      <c r="S1722" s="224">
        <v>0.0030000000000000001</v>
      </c>
      <c r="T1722" s="225">
        <f>S1722*H1722</f>
        <v>0.10521</v>
      </c>
      <c r="U1722" s="40"/>
      <c r="V1722" s="40"/>
      <c r="W1722" s="40"/>
      <c r="X1722" s="40"/>
      <c r="Y1722" s="40"/>
      <c r="Z1722" s="40"/>
      <c r="AA1722" s="40"/>
      <c r="AB1722" s="40"/>
      <c r="AC1722" s="40"/>
      <c r="AD1722" s="40"/>
      <c r="AE1722" s="40"/>
      <c r="AR1722" s="226" t="s">
        <v>1391</v>
      </c>
      <c r="AT1722" s="226" t="s">
        <v>158</v>
      </c>
      <c r="AU1722" s="226" t="s">
        <v>83</v>
      </c>
      <c r="AY1722" s="19" t="s">
        <v>156</v>
      </c>
      <c r="BE1722" s="227">
        <f>IF(N1722="základní",J1722,0)</f>
        <v>0</v>
      </c>
      <c r="BF1722" s="227">
        <f>IF(N1722="snížená",J1722,0)</f>
        <v>0</v>
      </c>
      <c r="BG1722" s="227">
        <f>IF(N1722="zákl. přenesená",J1722,0)</f>
        <v>0</v>
      </c>
      <c r="BH1722" s="227">
        <f>IF(N1722="sníž. přenesená",J1722,0)</f>
        <v>0</v>
      </c>
      <c r="BI1722" s="227">
        <f>IF(N1722="nulová",J1722,0)</f>
        <v>0</v>
      </c>
      <c r="BJ1722" s="19" t="s">
        <v>81</v>
      </c>
      <c r="BK1722" s="227">
        <f>ROUND(I1722*H1722,2)</f>
        <v>0</v>
      </c>
      <c r="BL1722" s="19" t="s">
        <v>1391</v>
      </c>
      <c r="BM1722" s="226" t="s">
        <v>2611</v>
      </c>
    </row>
    <row r="1723" s="2" customFormat="1">
      <c r="A1723" s="40"/>
      <c r="B1723" s="41"/>
      <c r="C1723" s="42"/>
      <c r="D1723" s="228" t="s">
        <v>165</v>
      </c>
      <c r="E1723" s="42"/>
      <c r="F1723" s="229" t="s">
        <v>2610</v>
      </c>
      <c r="G1723" s="42"/>
      <c r="H1723" s="42"/>
      <c r="I1723" s="230"/>
      <c r="J1723" s="42"/>
      <c r="K1723" s="42"/>
      <c r="L1723" s="46"/>
      <c r="M1723" s="231"/>
      <c r="N1723" s="232"/>
      <c r="O1723" s="86"/>
      <c r="P1723" s="86"/>
      <c r="Q1723" s="86"/>
      <c r="R1723" s="86"/>
      <c r="S1723" s="86"/>
      <c r="T1723" s="87"/>
      <c r="U1723" s="40"/>
      <c r="V1723" s="40"/>
      <c r="W1723" s="40"/>
      <c r="X1723" s="40"/>
      <c r="Y1723" s="40"/>
      <c r="Z1723" s="40"/>
      <c r="AA1723" s="40"/>
      <c r="AB1723" s="40"/>
      <c r="AC1723" s="40"/>
      <c r="AD1723" s="40"/>
      <c r="AE1723" s="40"/>
      <c r="AT1723" s="19" t="s">
        <v>165</v>
      </c>
      <c r="AU1723" s="19" t="s">
        <v>83</v>
      </c>
    </row>
    <row r="1724" s="13" customFormat="1">
      <c r="A1724" s="13"/>
      <c r="B1724" s="233"/>
      <c r="C1724" s="234"/>
      <c r="D1724" s="228" t="s">
        <v>170</v>
      </c>
      <c r="E1724" s="235" t="s">
        <v>28</v>
      </c>
      <c r="F1724" s="236" t="s">
        <v>2612</v>
      </c>
      <c r="G1724" s="234"/>
      <c r="H1724" s="237">
        <v>35.07</v>
      </c>
      <c r="I1724" s="238"/>
      <c r="J1724" s="234"/>
      <c r="K1724" s="234"/>
      <c r="L1724" s="239"/>
      <c r="M1724" s="240"/>
      <c r="N1724" s="241"/>
      <c r="O1724" s="241"/>
      <c r="P1724" s="241"/>
      <c r="Q1724" s="241"/>
      <c r="R1724" s="241"/>
      <c r="S1724" s="241"/>
      <c r="T1724" s="242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43" t="s">
        <v>170</v>
      </c>
      <c r="AU1724" s="243" t="s">
        <v>83</v>
      </c>
      <c r="AV1724" s="13" t="s">
        <v>83</v>
      </c>
      <c r="AW1724" s="13" t="s">
        <v>35</v>
      </c>
      <c r="AX1724" s="13" t="s">
        <v>81</v>
      </c>
      <c r="AY1724" s="243" t="s">
        <v>156</v>
      </c>
    </row>
    <row r="1725" s="2" customFormat="1" ht="24.15" customHeight="1">
      <c r="A1725" s="40"/>
      <c r="B1725" s="41"/>
      <c r="C1725" s="215" t="s">
        <v>2613</v>
      </c>
      <c r="D1725" s="215" t="s">
        <v>158</v>
      </c>
      <c r="E1725" s="216" t="s">
        <v>2614</v>
      </c>
      <c r="F1725" s="217" t="s">
        <v>2615</v>
      </c>
      <c r="G1725" s="218" t="s">
        <v>161</v>
      </c>
      <c r="H1725" s="219">
        <v>1088.76</v>
      </c>
      <c r="I1725" s="220"/>
      <c r="J1725" s="221">
        <f>ROUND(I1725*H1725,2)</f>
        <v>0</v>
      </c>
      <c r="K1725" s="217" t="s">
        <v>162</v>
      </c>
      <c r="L1725" s="46"/>
      <c r="M1725" s="222" t="s">
        <v>28</v>
      </c>
      <c r="N1725" s="223" t="s">
        <v>45</v>
      </c>
      <c r="O1725" s="86"/>
      <c r="P1725" s="224">
        <f>O1725*H1725</f>
        <v>0</v>
      </c>
      <c r="Q1725" s="224">
        <v>0.00029999999999999997</v>
      </c>
      <c r="R1725" s="224">
        <f>Q1725*H1725</f>
        <v>0.32662799999999997</v>
      </c>
      <c r="S1725" s="224">
        <v>0</v>
      </c>
      <c r="T1725" s="225">
        <f>S1725*H1725</f>
        <v>0</v>
      </c>
      <c r="U1725" s="40"/>
      <c r="V1725" s="40"/>
      <c r="W1725" s="40"/>
      <c r="X1725" s="40"/>
      <c r="Y1725" s="40"/>
      <c r="Z1725" s="40"/>
      <c r="AA1725" s="40"/>
      <c r="AB1725" s="40"/>
      <c r="AC1725" s="40"/>
      <c r="AD1725" s="40"/>
      <c r="AE1725" s="40"/>
      <c r="AR1725" s="226" t="s">
        <v>1391</v>
      </c>
      <c r="AT1725" s="226" t="s">
        <v>158</v>
      </c>
      <c r="AU1725" s="226" t="s">
        <v>83</v>
      </c>
      <c r="AY1725" s="19" t="s">
        <v>156</v>
      </c>
      <c r="BE1725" s="227">
        <f>IF(N1725="základní",J1725,0)</f>
        <v>0</v>
      </c>
      <c r="BF1725" s="227">
        <f>IF(N1725="snížená",J1725,0)</f>
        <v>0</v>
      </c>
      <c r="BG1725" s="227">
        <f>IF(N1725="zákl. přenesená",J1725,0)</f>
        <v>0</v>
      </c>
      <c r="BH1725" s="227">
        <f>IF(N1725="sníž. přenesená",J1725,0)</f>
        <v>0</v>
      </c>
      <c r="BI1725" s="227">
        <f>IF(N1725="nulová",J1725,0)</f>
        <v>0</v>
      </c>
      <c r="BJ1725" s="19" t="s">
        <v>81</v>
      </c>
      <c r="BK1725" s="227">
        <f>ROUND(I1725*H1725,2)</f>
        <v>0</v>
      </c>
      <c r="BL1725" s="19" t="s">
        <v>1391</v>
      </c>
      <c r="BM1725" s="226" t="s">
        <v>2616</v>
      </c>
    </row>
    <row r="1726" s="2" customFormat="1">
      <c r="A1726" s="40"/>
      <c r="B1726" s="41"/>
      <c r="C1726" s="42"/>
      <c r="D1726" s="228" t="s">
        <v>165</v>
      </c>
      <c r="E1726" s="42"/>
      <c r="F1726" s="229" t="s">
        <v>2615</v>
      </c>
      <c r="G1726" s="42"/>
      <c r="H1726" s="42"/>
      <c r="I1726" s="230"/>
      <c r="J1726" s="42"/>
      <c r="K1726" s="42"/>
      <c r="L1726" s="46"/>
      <c r="M1726" s="231"/>
      <c r="N1726" s="232"/>
      <c r="O1726" s="86"/>
      <c r="P1726" s="86"/>
      <c r="Q1726" s="86"/>
      <c r="R1726" s="86"/>
      <c r="S1726" s="86"/>
      <c r="T1726" s="87"/>
      <c r="U1726" s="40"/>
      <c r="V1726" s="40"/>
      <c r="W1726" s="40"/>
      <c r="X1726" s="40"/>
      <c r="Y1726" s="40"/>
      <c r="Z1726" s="40"/>
      <c r="AA1726" s="40"/>
      <c r="AB1726" s="40"/>
      <c r="AC1726" s="40"/>
      <c r="AD1726" s="40"/>
      <c r="AE1726" s="40"/>
      <c r="AT1726" s="19" t="s">
        <v>165</v>
      </c>
      <c r="AU1726" s="19" t="s">
        <v>83</v>
      </c>
    </row>
    <row r="1727" s="13" customFormat="1">
      <c r="A1727" s="13"/>
      <c r="B1727" s="233"/>
      <c r="C1727" s="234"/>
      <c r="D1727" s="228" t="s">
        <v>170</v>
      </c>
      <c r="E1727" s="235" t="s">
        <v>28</v>
      </c>
      <c r="F1727" s="236" t="s">
        <v>2595</v>
      </c>
      <c r="G1727" s="234"/>
      <c r="H1727" s="237">
        <v>1088.76</v>
      </c>
      <c r="I1727" s="238"/>
      <c r="J1727" s="234"/>
      <c r="K1727" s="234"/>
      <c r="L1727" s="239"/>
      <c r="M1727" s="240"/>
      <c r="N1727" s="241"/>
      <c r="O1727" s="241"/>
      <c r="P1727" s="241"/>
      <c r="Q1727" s="241"/>
      <c r="R1727" s="241"/>
      <c r="S1727" s="241"/>
      <c r="T1727" s="242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43" t="s">
        <v>170</v>
      </c>
      <c r="AU1727" s="243" t="s">
        <v>83</v>
      </c>
      <c r="AV1727" s="13" t="s">
        <v>83</v>
      </c>
      <c r="AW1727" s="13" t="s">
        <v>35</v>
      </c>
      <c r="AX1727" s="13" t="s">
        <v>81</v>
      </c>
      <c r="AY1727" s="243" t="s">
        <v>156</v>
      </c>
    </row>
    <row r="1728" s="2" customFormat="1" ht="37.8" customHeight="1">
      <c r="A1728" s="40"/>
      <c r="B1728" s="41"/>
      <c r="C1728" s="255" t="s">
        <v>2617</v>
      </c>
      <c r="D1728" s="255" t="s">
        <v>273</v>
      </c>
      <c r="E1728" s="256" t="s">
        <v>2618</v>
      </c>
      <c r="F1728" s="257" t="s">
        <v>2619</v>
      </c>
      <c r="G1728" s="258" t="s">
        <v>161</v>
      </c>
      <c r="H1728" s="259">
        <v>1197.636</v>
      </c>
      <c r="I1728" s="260"/>
      <c r="J1728" s="261">
        <f>ROUND(I1728*H1728,2)</f>
        <v>0</v>
      </c>
      <c r="K1728" s="257" t="s">
        <v>2053</v>
      </c>
      <c r="L1728" s="262"/>
      <c r="M1728" s="263" t="s">
        <v>28</v>
      </c>
      <c r="N1728" s="264" t="s">
        <v>45</v>
      </c>
      <c r="O1728" s="86"/>
      <c r="P1728" s="224">
        <f>O1728*H1728</f>
        <v>0</v>
      </c>
      <c r="Q1728" s="224">
        <v>0.0028700000000000002</v>
      </c>
      <c r="R1728" s="224">
        <f>Q1728*H1728</f>
        <v>3.43721532</v>
      </c>
      <c r="S1728" s="224">
        <v>0</v>
      </c>
      <c r="T1728" s="225">
        <f>S1728*H1728</f>
        <v>0</v>
      </c>
      <c r="U1728" s="40"/>
      <c r="V1728" s="40"/>
      <c r="W1728" s="40"/>
      <c r="X1728" s="40"/>
      <c r="Y1728" s="40"/>
      <c r="Z1728" s="40"/>
      <c r="AA1728" s="40"/>
      <c r="AB1728" s="40"/>
      <c r="AC1728" s="40"/>
      <c r="AD1728" s="40"/>
      <c r="AE1728" s="40"/>
      <c r="AR1728" s="226" t="s">
        <v>1411</v>
      </c>
      <c r="AT1728" s="226" t="s">
        <v>273</v>
      </c>
      <c r="AU1728" s="226" t="s">
        <v>83</v>
      </c>
      <c r="AY1728" s="19" t="s">
        <v>156</v>
      </c>
      <c r="BE1728" s="227">
        <f>IF(N1728="základní",J1728,0)</f>
        <v>0</v>
      </c>
      <c r="BF1728" s="227">
        <f>IF(N1728="snížená",J1728,0)</f>
        <v>0</v>
      </c>
      <c r="BG1728" s="227">
        <f>IF(N1728="zákl. přenesená",J1728,0)</f>
        <v>0</v>
      </c>
      <c r="BH1728" s="227">
        <f>IF(N1728="sníž. přenesená",J1728,0)</f>
        <v>0</v>
      </c>
      <c r="BI1728" s="227">
        <f>IF(N1728="nulová",J1728,0)</f>
        <v>0</v>
      </c>
      <c r="BJ1728" s="19" t="s">
        <v>81</v>
      </c>
      <c r="BK1728" s="227">
        <f>ROUND(I1728*H1728,2)</f>
        <v>0</v>
      </c>
      <c r="BL1728" s="19" t="s">
        <v>1391</v>
      </c>
      <c r="BM1728" s="226" t="s">
        <v>2620</v>
      </c>
    </row>
    <row r="1729" s="2" customFormat="1">
      <c r="A1729" s="40"/>
      <c r="B1729" s="41"/>
      <c r="C1729" s="42"/>
      <c r="D1729" s="228" t="s">
        <v>165</v>
      </c>
      <c r="E1729" s="42"/>
      <c r="F1729" s="229" t="s">
        <v>2619</v>
      </c>
      <c r="G1729" s="42"/>
      <c r="H1729" s="42"/>
      <c r="I1729" s="230"/>
      <c r="J1729" s="42"/>
      <c r="K1729" s="42"/>
      <c r="L1729" s="46"/>
      <c r="M1729" s="231"/>
      <c r="N1729" s="232"/>
      <c r="O1729" s="86"/>
      <c r="P1729" s="86"/>
      <c r="Q1729" s="86"/>
      <c r="R1729" s="86"/>
      <c r="S1729" s="86"/>
      <c r="T1729" s="87"/>
      <c r="U1729" s="40"/>
      <c r="V1729" s="40"/>
      <c r="W1729" s="40"/>
      <c r="X1729" s="40"/>
      <c r="Y1729" s="40"/>
      <c r="Z1729" s="40"/>
      <c r="AA1729" s="40"/>
      <c r="AB1729" s="40"/>
      <c r="AC1729" s="40"/>
      <c r="AD1729" s="40"/>
      <c r="AE1729" s="40"/>
      <c r="AT1729" s="19" t="s">
        <v>165</v>
      </c>
      <c r="AU1729" s="19" t="s">
        <v>83</v>
      </c>
    </row>
    <row r="1730" s="13" customFormat="1">
      <c r="A1730" s="13"/>
      <c r="B1730" s="233"/>
      <c r="C1730" s="234"/>
      <c r="D1730" s="228" t="s">
        <v>170</v>
      </c>
      <c r="E1730" s="235" t="s">
        <v>28</v>
      </c>
      <c r="F1730" s="236" t="s">
        <v>2621</v>
      </c>
      <c r="G1730" s="234"/>
      <c r="H1730" s="237">
        <v>1197.636</v>
      </c>
      <c r="I1730" s="238"/>
      <c r="J1730" s="234"/>
      <c r="K1730" s="234"/>
      <c r="L1730" s="239"/>
      <c r="M1730" s="240"/>
      <c r="N1730" s="241"/>
      <c r="O1730" s="241"/>
      <c r="P1730" s="241"/>
      <c r="Q1730" s="241"/>
      <c r="R1730" s="241"/>
      <c r="S1730" s="241"/>
      <c r="T1730" s="242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43" t="s">
        <v>170</v>
      </c>
      <c r="AU1730" s="243" t="s">
        <v>83</v>
      </c>
      <c r="AV1730" s="13" t="s">
        <v>83</v>
      </c>
      <c r="AW1730" s="13" t="s">
        <v>35</v>
      </c>
      <c r="AX1730" s="13" t="s">
        <v>81</v>
      </c>
      <c r="AY1730" s="243" t="s">
        <v>156</v>
      </c>
    </row>
    <row r="1731" s="2" customFormat="1" ht="24.15" customHeight="1">
      <c r="A1731" s="40"/>
      <c r="B1731" s="41"/>
      <c r="C1731" s="215" t="s">
        <v>2622</v>
      </c>
      <c r="D1731" s="215" t="s">
        <v>158</v>
      </c>
      <c r="E1731" s="216" t="s">
        <v>2623</v>
      </c>
      <c r="F1731" s="217" t="s">
        <v>2624</v>
      </c>
      <c r="G1731" s="218" t="s">
        <v>161</v>
      </c>
      <c r="H1731" s="219">
        <v>40.990000000000002</v>
      </c>
      <c r="I1731" s="220"/>
      <c r="J1731" s="221">
        <f>ROUND(I1731*H1731,2)</f>
        <v>0</v>
      </c>
      <c r="K1731" s="217" t="s">
        <v>162</v>
      </c>
      <c r="L1731" s="46"/>
      <c r="M1731" s="222" t="s">
        <v>28</v>
      </c>
      <c r="N1731" s="223" t="s">
        <v>45</v>
      </c>
      <c r="O1731" s="86"/>
      <c r="P1731" s="224">
        <f>O1731*H1731</f>
        <v>0</v>
      </c>
      <c r="Q1731" s="224">
        <v>0.00040000000000000002</v>
      </c>
      <c r="R1731" s="224">
        <f>Q1731*H1731</f>
        <v>0.016396000000000001</v>
      </c>
      <c r="S1731" s="224">
        <v>0</v>
      </c>
      <c r="T1731" s="225">
        <f>S1731*H1731</f>
        <v>0</v>
      </c>
      <c r="U1731" s="40"/>
      <c r="V1731" s="40"/>
      <c r="W1731" s="40"/>
      <c r="X1731" s="40"/>
      <c r="Y1731" s="40"/>
      <c r="Z1731" s="40"/>
      <c r="AA1731" s="40"/>
      <c r="AB1731" s="40"/>
      <c r="AC1731" s="40"/>
      <c r="AD1731" s="40"/>
      <c r="AE1731" s="40"/>
      <c r="AR1731" s="226" t="s">
        <v>1391</v>
      </c>
      <c r="AT1731" s="226" t="s">
        <v>158</v>
      </c>
      <c r="AU1731" s="226" t="s">
        <v>83</v>
      </c>
      <c r="AY1731" s="19" t="s">
        <v>156</v>
      </c>
      <c r="BE1731" s="227">
        <f>IF(N1731="základní",J1731,0)</f>
        <v>0</v>
      </c>
      <c r="BF1731" s="227">
        <f>IF(N1731="snížená",J1731,0)</f>
        <v>0</v>
      </c>
      <c r="BG1731" s="227">
        <f>IF(N1731="zákl. přenesená",J1731,0)</f>
        <v>0</v>
      </c>
      <c r="BH1731" s="227">
        <f>IF(N1731="sníž. přenesená",J1731,0)</f>
        <v>0</v>
      </c>
      <c r="BI1731" s="227">
        <f>IF(N1731="nulová",J1731,0)</f>
        <v>0</v>
      </c>
      <c r="BJ1731" s="19" t="s">
        <v>81</v>
      </c>
      <c r="BK1731" s="227">
        <f>ROUND(I1731*H1731,2)</f>
        <v>0</v>
      </c>
      <c r="BL1731" s="19" t="s">
        <v>1391</v>
      </c>
      <c r="BM1731" s="226" t="s">
        <v>2625</v>
      </c>
    </row>
    <row r="1732" s="2" customFormat="1">
      <c r="A1732" s="40"/>
      <c r="B1732" s="41"/>
      <c r="C1732" s="42"/>
      <c r="D1732" s="228" t="s">
        <v>165</v>
      </c>
      <c r="E1732" s="42"/>
      <c r="F1732" s="229" t="s">
        <v>2624</v>
      </c>
      <c r="G1732" s="42"/>
      <c r="H1732" s="42"/>
      <c r="I1732" s="230"/>
      <c r="J1732" s="42"/>
      <c r="K1732" s="42"/>
      <c r="L1732" s="46"/>
      <c r="M1732" s="231"/>
      <c r="N1732" s="232"/>
      <c r="O1732" s="86"/>
      <c r="P1732" s="86"/>
      <c r="Q1732" s="86"/>
      <c r="R1732" s="86"/>
      <c r="S1732" s="86"/>
      <c r="T1732" s="87"/>
      <c r="U1732" s="40"/>
      <c r="V1732" s="40"/>
      <c r="W1732" s="40"/>
      <c r="X1732" s="40"/>
      <c r="Y1732" s="40"/>
      <c r="Z1732" s="40"/>
      <c r="AA1732" s="40"/>
      <c r="AB1732" s="40"/>
      <c r="AC1732" s="40"/>
      <c r="AD1732" s="40"/>
      <c r="AE1732" s="40"/>
      <c r="AT1732" s="19" t="s">
        <v>165</v>
      </c>
      <c r="AU1732" s="19" t="s">
        <v>83</v>
      </c>
    </row>
    <row r="1733" s="13" customFormat="1">
      <c r="A1733" s="13"/>
      <c r="B1733" s="233"/>
      <c r="C1733" s="234"/>
      <c r="D1733" s="228" t="s">
        <v>170</v>
      </c>
      <c r="E1733" s="235" t="s">
        <v>28</v>
      </c>
      <c r="F1733" s="236" t="s">
        <v>2626</v>
      </c>
      <c r="G1733" s="234"/>
      <c r="H1733" s="237">
        <v>40.990000000000002</v>
      </c>
      <c r="I1733" s="238"/>
      <c r="J1733" s="234"/>
      <c r="K1733" s="234"/>
      <c r="L1733" s="239"/>
      <c r="M1733" s="240"/>
      <c r="N1733" s="241"/>
      <c r="O1733" s="241"/>
      <c r="P1733" s="241"/>
      <c r="Q1733" s="241"/>
      <c r="R1733" s="241"/>
      <c r="S1733" s="241"/>
      <c r="T1733" s="242"/>
      <c r="U1733" s="13"/>
      <c r="V1733" s="13"/>
      <c r="W1733" s="13"/>
      <c r="X1733" s="13"/>
      <c r="Y1733" s="13"/>
      <c r="Z1733" s="13"/>
      <c r="AA1733" s="13"/>
      <c r="AB1733" s="13"/>
      <c r="AC1733" s="13"/>
      <c r="AD1733" s="13"/>
      <c r="AE1733" s="13"/>
      <c r="AT1733" s="243" t="s">
        <v>170</v>
      </c>
      <c r="AU1733" s="243" t="s">
        <v>83</v>
      </c>
      <c r="AV1733" s="13" t="s">
        <v>83</v>
      </c>
      <c r="AW1733" s="13" t="s">
        <v>35</v>
      </c>
      <c r="AX1733" s="13" t="s">
        <v>81</v>
      </c>
      <c r="AY1733" s="243" t="s">
        <v>156</v>
      </c>
    </row>
    <row r="1734" s="2" customFormat="1" ht="37.8" customHeight="1">
      <c r="A1734" s="40"/>
      <c r="B1734" s="41"/>
      <c r="C1734" s="255" t="s">
        <v>2627</v>
      </c>
      <c r="D1734" s="255" t="s">
        <v>273</v>
      </c>
      <c r="E1734" s="256" t="s">
        <v>2628</v>
      </c>
      <c r="F1734" s="257" t="s">
        <v>2629</v>
      </c>
      <c r="G1734" s="258" t="s">
        <v>161</v>
      </c>
      <c r="H1734" s="259">
        <v>45.088999999999999</v>
      </c>
      <c r="I1734" s="260"/>
      <c r="J1734" s="261">
        <f>ROUND(I1734*H1734,2)</f>
        <v>0</v>
      </c>
      <c r="K1734" s="257" t="s">
        <v>162</v>
      </c>
      <c r="L1734" s="262"/>
      <c r="M1734" s="263" t="s">
        <v>28</v>
      </c>
      <c r="N1734" s="264" t="s">
        <v>45</v>
      </c>
      <c r="O1734" s="86"/>
      <c r="P1734" s="224">
        <f>O1734*H1734</f>
        <v>0</v>
      </c>
      <c r="Q1734" s="224">
        <v>0.0032000000000000002</v>
      </c>
      <c r="R1734" s="224">
        <f>Q1734*H1734</f>
        <v>0.14428479999999999</v>
      </c>
      <c r="S1734" s="224">
        <v>0</v>
      </c>
      <c r="T1734" s="225">
        <f>S1734*H1734</f>
        <v>0</v>
      </c>
      <c r="U1734" s="40"/>
      <c r="V1734" s="40"/>
      <c r="W1734" s="40"/>
      <c r="X1734" s="40"/>
      <c r="Y1734" s="40"/>
      <c r="Z1734" s="40"/>
      <c r="AA1734" s="40"/>
      <c r="AB1734" s="40"/>
      <c r="AC1734" s="40"/>
      <c r="AD1734" s="40"/>
      <c r="AE1734" s="40"/>
      <c r="AR1734" s="226" t="s">
        <v>1411</v>
      </c>
      <c r="AT1734" s="226" t="s">
        <v>273</v>
      </c>
      <c r="AU1734" s="226" t="s">
        <v>83</v>
      </c>
      <c r="AY1734" s="19" t="s">
        <v>156</v>
      </c>
      <c r="BE1734" s="227">
        <f>IF(N1734="základní",J1734,0)</f>
        <v>0</v>
      </c>
      <c r="BF1734" s="227">
        <f>IF(N1734="snížená",J1734,0)</f>
        <v>0</v>
      </c>
      <c r="BG1734" s="227">
        <f>IF(N1734="zákl. přenesená",J1734,0)</f>
        <v>0</v>
      </c>
      <c r="BH1734" s="227">
        <f>IF(N1734="sníž. přenesená",J1734,0)</f>
        <v>0</v>
      </c>
      <c r="BI1734" s="227">
        <f>IF(N1734="nulová",J1734,0)</f>
        <v>0</v>
      </c>
      <c r="BJ1734" s="19" t="s">
        <v>81</v>
      </c>
      <c r="BK1734" s="227">
        <f>ROUND(I1734*H1734,2)</f>
        <v>0</v>
      </c>
      <c r="BL1734" s="19" t="s">
        <v>1391</v>
      </c>
      <c r="BM1734" s="226" t="s">
        <v>2630</v>
      </c>
    </row>
    <row r="1735" s="2" customFormat="1">
      <c r="A1735" s="40"/>
      <c r="B1735" s="41"/>
      <c r="C1735" s="42"/>
      <c r="D1735" s="228" t="s">
        <v>165</v>
      </c>
      <c r="E1735" s="42"/>
      <c r="F1735" s="229" t="s">
        <v>2629</v>
      </c>
      <c r="G1735" s="42"/>
      <c r="H1735" s="42"/>
      <c r="I1735" s="230"/>
      <c r="J1735" s="42"/>
      <c r="K1735" s="42"/>
      <c r="L1735" s="46"/>
      <c r="M1735" s="231"/>
      <c r="N1735" s="232"/>
      <c r="O1735" s="86"/>
      <c r="P1735" s="86"/>
      <c r="Q1735" s="86"/>
      <c r="R1735" s="86"/>
      <c r="S1735" s="86"/>
      <c r="T1735" s="87"/>
      <c r="U1735" s="40"/>
      <c r="V1735" s="40"/>
      <c r="W1735" s="40"/>
      <c r="X1735" s="40"/>
      <c r="Y1735" s="40"/>
      <c r="Z1735" s="40"/>
      <c r="AA1735" s="40"/>
      <c r="AB1735" s="40"/>
      <c r="AC1735" s="40"/>
      <c r="AD1735" s="40"/>
      <c r="AE1735" s="40"/>
      <c r="AT1735" s="19" t="s">
        <v>165</v>
      </c>
      <c r="AU1735" s="19" t="s">
        <v>83</v>
      </c>
    </row>
    <row r="1736" s="13" customFormat="1">
      <c r="A1736" s="13"/>
      <c r="B1736" s="233"/>
      <c r="C1736" s="234"/>
      <c r="D1736" s="228" t="s">
        <v>170</v>
      </c>
      <c r="E1736" s="235" t="s">
        <v>28</v>
      </c>
      <c r="F1736" s="236" t="s">
        <v>2631</v>
      </c>
      <c r="G1736" s="234"/>
      <c r="H1736" s="237">
        <v>45.088999999999999</v>
      </c>
      <c r="I1736" s="238"/>
      <c r="J1736" s="234"/>
      <c r="K1736" s="234"/>
      <c r="L1736" s="239"/>
      <c r="M1736" s="240"/>
      <c r="N1736" s="241"/>
      <c r="O1736" s="241"/>
      <c r="P1736" s="241"/>
      <c r="Q1736" s="241"/>
      <c r="R1736" s="241"/>
      <c r="S1736" s="241"/>
      <c r="T1736" s="242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43" t="s">
        <v>170</v>
      </c>
      <c r="AU1736" s="243" t="s">
        <v>83</v>
      </c>
      <c r="AV1736" s="13" t="s">
        <v>83</v>
      </c>
      <c r="AW1736" s="13" t="s">
        <v>35</v>
      </c>
      <c r="AX1736" s="13" t="s">
        <v>81</v>
      </c>
      <c r="AY1736" s="243" t="s">
        <v>156</v>
      </c>
    </row>
    <row r="1737" s="2" customFormat="1" ht="24.15" customHeight="1">
      <c r="A1737" s="40"/>
      <c r="B1737" s="41"/>
      <c r="C1737" s="215" t="s">
        <v>2632</v>
      </c>
      <c r="D1737" s="215" t="s">
        <v>158</v>
      </c>
      <c r="E1737" s="216" t="s">
        <v>2633</v>
      </c>
      <c r="F1737" s="217" t="s">
        <v>2634</v>
      </c>
      <c r="G1737" s="218" t="s">
        <v>161</v>
      </c>
      <c r="H1737" s="219">
        <v>28.02</v>
      </c>
      <c r="I1737" s="220"/>
      <c r="J1737" s="221">
        <f>ROUND(I1737*H1737,2)</f>
        <v>0</v>
      </c>
      <c r="K1737" s="217" t="s">
        <v>162</v>
      </c>
      <c r="L1737" s="46"/>
      <c r="M1737" s="222" t="s">
        <v>28</v>
      </c>
      <c r="N1737" s="223" t="s">
        <v>45</v>
      </c>
      <c r="O1737" s="86"/>
      <c r="P1737" s="224">
        <f>O1737*H1737</f>
        <v>0</v>
      </c>
      <c r="Q1737" s="224">
        <v>0.00059999999999999995</v>
      </c>
      <c r="R1737" s="224">
        <f>Q1737*H1737</f>
        <v>0.016811999999999997</v>
      </c>
      <c r="S1737" s="224">
        <v>0</v>
      </c>
      <c r="T1737" s="225">
        <f>S1737*H1737</f>
        <v>0</v>
      </c>
      <c r="U1737" s="40"/>
      <c r="V1737" s="40"/>
      <c r="W1737" s="40"/>
      <c r="X1737" s="40"/>
      <c r="Y1737" s="40"/>
      <c r="Z1737" s="40"/>
      <c r="AA1737" s="40"/>
      <c r="AB1737" s="40"/>
      <c r="AC1737" s="40"/>
      <c r="AD1737" s="40"/>
      <c r="AE1737" s="40"/>
      <c r="AR1737" s="226" t="s">
        <v>1391</v>
      </c>
      <c r="AT1737" s="226" t="s">
        <v>158</v>
      </c>
      <c r="AU1737" s="226" t="s">
        <v>83</v>
      </c>
      <c r="AY1737" s="19" t="s">
        <v>156</v>
      </c>
      <c r="BE1737" s="227">
        <f>IF(N1737="základní",J1737,0)</f>
        <v>0</v>
      </c>
      <c r="BF1737" s="227">
        <f>IF(N1737="snížená",J1737,0)</f>
        <v>0</v>
      </c>
      <c r="BG1737" s="227">
        <f>IF(N1737="zákl. přenesená",J1737,0)</f>
        <v>0</v>
      </c>
      <c r="BH1737" s="227">
        <f>IF(N1737="sníž. přenesená",J1737,0)</f>
        <v>0</v>
      </c>
      <c r="BI1737" s="227">
        <f>IF(N1737="nulová",J1737,0)</f>
        <v>0</v>
      </c>
      <c r="BJ1737" s="19" t="s">
        <v>81</v>
      </c>
      <c r="BK1737" s="227">
        <f>ROUND(I1737*H1737,2)</f>
        <v>0</v>
      </c>
      <c r="BL1737" s="19" t="s">
        <v>1391</v>
      </c>
      <c r="BM1737" s="226" t="s">
        <v>2635</v>
      </c>
    </row>
    <row r="1738" s="2" customFormat="1">
      <c r="A1738" s="40"/>
      <c r="B1738" s="41"/>
      <c r="C1738" s="42"/>
      <c r="D1738" s="228" t="s">
        <v>165</v>
      </c>
      <c r="E1738" s="42"/>
      <c r="F1738" s="229" t="s">
        <v>2634</v>
      </c>
      <c r="G1738" s="42"/>
      <c r="H1738" s="42"/>
      <c r="I1738" s="230"/>
      <c r="J1738" s="42"/>
      <c r="K1738" s="42"/>
      <c r="L1738" s="46"/>
      <c r="M1738" s="231"/>
      <c r="N1738" s="232"/>
      <c r="O1738" s="86"/>
      <c r="P1738" s="86"/>
      <c r="Q1738" s="86"/>
      <c r="R1738" s="86"/>
      <c r="S1738" s="86"/>
      <c r="T1738" s="87"/>
      <c r="U1738" s="40"/>
      <c r="V1738" s="40"/>
      <c r="W1738" s="40"/>
      <c r="X1738" s="40"/>
      <c r="Y1738" s="40"/>
      <c r="Z1738" s="40"/>
      <c r="AA1738" s="40"/>
      <c r="AB1738" s="40"/>
      <c r="AC1738" s="40"/>
      <c r="AD1738" s="40"/>
      <c r="AE1738" s="40"/>
      <c r="AT1738" s="19" t="s">
        <v>165</v>
      </c>
      <c r="AU1738" s="19" t="s">
        <v>83</v>
      </c>
    </row>
    <row r="1739" s="2" customFormat="1" ht="14.4" customHeight="1">
      <c r="A1739" s="40"/>
      <c r="B1739" s="41"/>
      <c r="C1739" s="255" t="s">
        <v>2636</v>
      </c>
      <c r="D1739" s="255" t="s">
        <v>273</v>
      </c>
      <c r="E1739" s="256" t="s">
        <v>2637</v>
      </c>
      <c r="F1739" s="257" t="s">
        <v>2638</v>
      </c>
      <c r="G1739" s="258" t="s">
        <v>161</v>
      </c>
      <c r="H1739" s="259">
        <v>30.821999999999999</v>
      </c>
      <c r="I1739" s="260"/>
      <c r="J1739" s="261">
        <f>ROUND(I1739*H1739,2)</f>
        <v>0</v>
      </c>
      <c r="K1739" s="257" t="s">
        <v>338</v>
      </c>
      <c r="L1739" s="262"/>
      <c r="M1739" s="263" t="s">
        <v>28</v>
      </c>
      <c r="N1739" s="264" t="s">
        <v>45</v>
      </c>
      <c r="O1739" s="86"/>
      <c r="P1739" s="224">
        <f>O1739*H1739</f>
        <v>0</v>
      </c>
      <c r="Q1739" s="224">
        <v>0.0065300000000000002</v>
      </c>
      <c r="R1739" s="224">
        <f>Q1739*H1739</f>
        <v>0.20126766000000002</v>
      </c>
      <c r="S1739" s="224">
        <v>0</v>
      </c>
      <c r="T1739" s="225">
        <f>S1739*H1739</f>
        <v>0</v>
      </c>
      <c r="U1739" s="40"/>
      <c r="V1739" s="40"/>
      <c r="W1739" s="40"/>
      <c r="X1739" s="40"/>
      <c r="Y1739" s="40"/>
      <c r="Z1739" s="40"/>
      <c r="AA1739" s="40"/>
      <c r="AB1739" s="40"/>
      <c r="AC1739" s="40"/>
      <c r="AD1739" s="40"/>
      <c r="AE1739" s="40"/>
      <c r="AR1739" s="226" t="s">
        <v>1411</v>
      </c>
      <c r="AT1739" s="226" t="s">
        <v>273</v>
      </c>
      <c r="AU1739" s="226" t="s">
        <v>83</v>
      </c>
      <c r="AY1739" s="19" t="s">
        <v>156</v>
      </c>
      <c r="BE1739" s="227">
        <f>IF(N1739="základní",J1739,0)</f>
        <v>0</v>
      </c>
      <c r="BF1739" s="227">
        <f>IF(N1739="snížená",J1739,0)</f>
        <v>0</v>
      </c>
      <c r="BG1739" s="227">
        <f>IF(N1739="zákl. přenesená",J1739,0)</f>
        <v>0</v>
      </c>
      <c r="BH1739" s="227">
        <f>IF(N1739="sníž. přenesená",J1739,0)</f>
        <v>0</v>
      </c>
      <c r="BI1739" s="227">
        <f>IF(N1739="nulová",J1739,0)</f>
        <v>0</v>
      </c>
      <c r="BJ1739" s="19" t="s">
        <v>81</v>
      </c>
      <c r="BK1739" s="227">
        <f>ROUND(I1739*H1739,2)</f>
        <v>0</v>
      </c>
      <c r="BL1739" s="19" t="s">
        <v>1391</v>
      </c>
      <c r="BM1739" s="226" t="s">
        <v>2639</v>
      </c>
    </row>
    <row r="1740" s="2" customFormat="1">
      <c r="A1740" s="40"/>
      <c r="B1740" s="41"/>
      <c r="C1740" s="42"/>
      <c r="D1740" s="228" t="s">
        <v>165</v>
      </c>
      <c r="E1740" s="42"/>
      <c r="F1740" s="229" t="s">
        <v>2638</v>
      </c>
      <c r="G1740" s="42"/>
      <c r="H1740" s="42"/>
      <c r="I1740" s="230"/>
      <c r="J1740" s="42"/>
      <c r="K1740" s="42"/>
      <c r="L1740" s="46"/>
      <c r="M1740" s="231"/>
      <c r="N1740" s="232"/>
      <c r="O1740" s="86"/>
      <c r="P1740" s="86"/>
      <c r="Q1740" s="86"/>
      <c r="R1740" s="86"/>
      <c r="S1740" s="86"/>
      <c r="T1740" s="87"/>
      <c r="U1740" s="40"/>
      <c r="V1740" s="40"/>
      <c r="W1740" s="40"/>
      <c r="X1740" s="40"/>
      <c r="Y1740" s="40"/>
      <c r="Z1740" s="40"/>
      <c r="AA1740" s="40"/>
      <c r="AB1740" s="40"/>
      <c r="AC1740" s="40"/>
      <c r="AD1740" s="40"/>
      <c r="AE1740" s="40"/>
      <c r="AT1740" s="19" t="s">
        <v>165</v>
      </c>
      <c r="AU1740" s="19" t="s">
        <v>83</v>
      </c>
    </row>
    <row r="1741" s="13" customFormat="1">
      <c r="A1741" s="13"/>
      <c r="B1741" s="233"/>
      <c r="C1741" s="234"/>
      <c r="D1741" s="228" t="s">
        <v>170</v>
      </c>
      <c r="E1741" s="235" t="s">
        <v>28</v>
      </c>
      <c r="F1741" s="236" t="s">
        <v>2640</v>
      </c>
      <c r="G1741" s="234"/>
      <c r="H1741" s="237">
        <v>30.821999999999999</v>
      </c>
      <c r="I1741" s="238"/>
      <c r="J1741" s="234"/>
      <c r="K1741" s="234"/>
      <c r="L1741" s="239"/>
      <c r="M1741" s="240"/>
      <c r="N1741" s="241"/>
      <c r="O1741" s="241"/>
      <c r="P1741" s="241"/>
      <c r="Q1741" s="241"/>
      <c r="R1741" s="241"/>
      <c r="S1741" s="241"/>
      <c r="T1741" s="242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43" t="s">
        <v>170</v>
      </c>
      <c r="AU1741" s="243" t="s">
        <v>83</v>
      </c>
      <c r="AV1741" s="13" t="s">
        <v>83</v>
      </c>
      <c r="AW1741" s="13" t="s">
        <v>35</v>
      </c>
      <c r="AX1741" s="13" t="s">
        <v>81</v>
      </c>
      <c r="AY1741" s="243" t="s">
        <v>156</v>
      </c>
    </row>
    <row r="1742" s="2" customFormat="1" ht="14.4" customHeight="1">
      <c r="A1742" s="40"/>
      <c r="B1742" s="41"/>
      <c r="C1742" s="215" t="s">
        <v>2641</v>
      </c>
      <c r="D1742" s="215" t="s">
        <v>158</v>
      </c>
      <c r="E1742" s="216" t="s">
        <v>2642</v>
      </c>
      <c r="F1742" s="217" t="s">
        <v>2643</v>
      </c>
      <c r="G1742" s="218" t="s">
        <v>289</v>
      </c>
      <c r="H1742" s="219">
        <v>1389.3240000000001</v>
      </c>
      <c r="I1742" s="220"/>
      <c r="J1742" s="221">
        <f>ROUND(I1742*H1742,2)</f>
        <v>0</v>
      </c>
      <c r="K1742" s="217" t="s">
        <v>162</v>
      </c>
      <c r="L1742" s="46"/>
      <c r="M1742" s="222" t="s">
        <v>28</v>
      </c>
      <c r="N1742" s="223" t="s">
        <v>45</v>
      </c>
      <c r="O1742" s="86"/>
      <c r="P1742" s="224">
        <f>O1742*H1742</f>
        <v>0</v>
      </c>
      <c r="Q1742" s="224">
        <v>1.0000000000000001E-05</v>
      </c>
      <c r="R1742" s="224">
        <f>Q1742*H1742</f>
        <v>0.013893240000000001</v>
      </c>
      <c r="S1742" s="224">
        <v>0</v>
      </c>
      <c r="T1742" s="225">
        <f>S1742*H1742</f>
        <v>0</v>
      </c>
      <c r="U1742" s="40"/>
      <c r="V1742" s="40"/>
      <c r="W1742" s="40"/>
      <c r="X1742" s="40"/>
      <c r="Y1742" s="40"/>
      <c r="Z1742" s="40"/>
      <c r="AA1742" s="40"/>
      <c r="AB1742" s="40"/>
      <c r="AC1742" s="40"/>
      <c r="AD1742" s="40"/>
      <c r="AE1742" s="40"/>
      <c r="AR1742" s="226" t="s">
        <v>1391</v>
      </c>
      <c r="AT1742" s="226" t="s">
        <v>158</v>
      </c>
      <c r="AU1742" s="226" t="s">
        <v>83</v>
      </c>
      <c r="AY1742" s="19" t="s">
        <v>156</v>
      </c>
      <c r="BE1742" s="227">
        <f>IF(N1742="základní",J1742,0)</f>
        <v>0</v>
      </c>
      <c r="BF1742" s="227">
        <f>IF(N1742="snížená",J1742,0)</f>
        <v>0</v>
      </c>
      <c r="BG1742" s="227">
        <f>IF(N1742="zákl. přenesená",J1742,0)</f>
        <v>0</v>
      </c>
      <c r="BH1742" s="227">
        <f>IF(N1742="sníž. přenesená",J1742,0)</f>
        <v>0</v>
      </c>
      <c r="BI1742" s="227">
        <f>IF(N1742="nulová",J1742,0)</f>
        <v>0</v>
      </c>
      <c r="BJ1742" s="19" t="s">
        <v>81</v>
      </c>
      <c r="BK1742" s="227">
        <f>ROUND(I1742*H1742,2)</f>
        <v>0</v>
      </c>
      <c r="BL1742" s="19" t="s">
        <v>1391</v>
      </c>
      <c r="BM1742" s="226" t="s">
        <v>2644</v>
      </c>
    </row>
    <row r="1743" s="2" customFormat="1">
      <c r="A1743" s="40"/>
      <c r="B1743" s="41"/>
      <c r="C1743" s="42"/>
      <c r="D1743" s="228" t="s">
        <v>165</v>
      </c>
      <c r="E1743" s="42"/>
      <c r="F1743" s="229" t="s">
        <v>2643</v>
      </c>
      <c r="G1743" s="42"/>
      <c r="H1743" s="42"/>
      <c r="I1743" s="230"/>
      <c r="J1743" s="42"/>
      <c r="K1743" s="42"/>
      <c r="L1743" s="46"/>
      <c r="M1743" s="231"/>
      <c r="N1743" s="232"/>
      <c r="O1743" s="86"/>
      <c r="P1743" s="86"/>
      <c r="Q1743" s="86"/>
      <c r="R1743" s="86"/>
      <c r="S1743" s="86"/>
      <c r="T1743" s="87"/>
      <c r="U1743" s="40"/>
      <c r="V1743" s="40"/>
      <c r="W1743" s="40"/>
      <c r="X1743" s="40"/>
      <c r="Y1743" s="40"/>
      <c r="Z1743" s="40"/>
      <c r="AA1743" s="40"/>
      <c r="AB1743" s="40"/>
      <c r="AC1743" s="40"/>
      <c r="AD1743" s="40"/>
      <c r="AE1743" s="40"/>
      <c r="AT1743" s="19" t="s">
        <v>165</v>
      </c>
      <c r="AU1743" s="19" t="s">
        <v>83</v>
      </c>
    </row>
    <row r="1744" s="13" customFormat="1">
      <c r="A1744" s="13"/>
      <c r="B1744" s="233"/>
      <c r="C1744" s="234"/>
      <c r="D1744" s="228" t="s">
        <v>170</v>
      </c>
      <c r="E1744" s="235" t="s">
        <v>28</v>
      </c>
      <c r="F1744" s="236" t="s">
        <v>2645</v>
      </c>
      <c r="G1744" s="234"/>
      <c r="H1744" s="237">
        <v>1389.3240000000001</v>
      </c>
      <c r="I1744" s="238"/>
      <c r="J1744" s="234"/>
      <c r="K1744" s="234"/>
      <c r="L1744" s="239"/>
      <c r="M1744" s="240"/>
      <c r="N1744" s="241"/>
      <c r="O1744" s="241"/>
      <c r="P1744" s="241"/>
      <c r="Q1744" s="241"/>
      <c r="R1744" s="241"/>
      <c r="S1744" s="241"/>
      <c r="T1744" s="242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43" t="s">
        <v>170</v>
      </c>
      <c r="AU1744" s="243" t="s">
        <v>83</v>
      </c>
      <c r="AV1744" s="13" t="s">
        <v>83</v>
      </c>
      <c r="AW1744" s="13" t="s">
        <v>35</v>
      </c>
      <c r="AX1744" s="13" t="s">
        <v>81</v>
      </c>
      <c r="AY1744" s="243" t="s">
        <v>156</v>
      </c>
    </row>
    <row r="1745" s="2" customFormat="1" ht="14.4" customHeight="1">
      <c r="A1745" s="40"/>
      <c r="B1745" s="41"/>
      <c r="C1745" s="255" t="s">
        <v>2646</v>
      </c>
      <c r="D1745" s="255" t="s">
        <v>273</v>
      </c>
      <c r="E1745" s="256" t="s">
        <v>2647</v>
      </c>
      <c r="F1745" s="257" t="s">
        <v>2648</v>
      </c>
      <c r="G1745" s="258" t="s">
        <v>289</v>
      </c>
      <c r="H1745" s="259">
        <v>1417.1099999999999</v>
      </c>
      <c r="I1745" s="260"/>
      <c r="J1745" s="261">
        <f>ROUND(I1745*H1745,2)</f>
        <v>0</v>
      </c>
      <c r="K1745" s="257" t="s">
        <v>162</v>
      </c>
      <c r="L1745" s="262"/>
      <c r="M1745" s="263" t="s">
        <v>28</v>
      </c>
      <c r="N1745" s="264" t="s">
        <v>45</v>
      </c>
      <c r="O1745" s="86"/>
      <c r="P1745" s="224">
        <f>O1745*H1745</f>
        <v>0</v>
      </c>
      <c r="Q1745" s="224">
        <v>0.00035</v>
      </c>
      <c r="R1745" s="224">
        <f>Q1745*H1745</f>
        <v>0.49598849999999994</v>
      </c>
      <c r="S1745" s="224">
        <v>0</v>
      </c>
      <c r="T1745" s="225">
        <f>S1745*H1745</f>
        <v>0</v>
      </c>
      <c r="U1745" s="40"/>
      <c r="V1745" s="40"/>
      <c r="W1745" s="40"/>
      <c r="X1745" s="40"/>
      <c r="Y1745" s="40"/>
      <c r="Z1745" s="40"/>
      <c r="AA1745" s="40"/>
      <c r="AB1745" s="40"/>
      <c r="AC1745" s="40"/>
      <c r="AD1745" s="40"/>
      <c r="AE1745" s="40"/>
      <c r="AR1745" s="226" t="s">
        <v>1411</v>
      </c>
      <c r="AT1745" s="226" t="s">
        <v>273</v>
      </c>
      <c r="AU1745" s="226" t="s">
        <v>83</v>
      </c>
      <c r="AY1745" s="19" t="s">
        <v>156</v>
      </c>
      <c r="BE1745" s="227">
        <f>IF(N1745="základní",J1745,0)</f>
        <v>0</v>
      </c>
      <c r="BF1745" s="227">
        <f>IF(N1745="snížená",J1745,0)</f>
        <v>0</v>
      </c>
      <c r="BG1745" s="227">
        <f>IF(N1745="zákl. přenesená",J1745,0)</f>
        <v>0</v>
      </c>
      <c r="BH1745" s="227">
        <f>IF(N1745="sníž. přenesená",J1745,0)</f>
        <v>0</v>
      </c>
      <c r="BI1745" s="227">
        <f>IF(N1745="nulová",J1745,0)</f>
        <v>0</v>
      </c>
      <c r="BJ1745" s="19" t="s">
        <v>81</v>
      </c>
      <c r="BK1745" s="227">
        <f>ROUND(I1745*H1745,2)</f>
        <v>0</v>
      </c>
      <c r="BL1745" s="19" t="s">
        <v>1391</v>
      </c>
      <c r="BM1745" s="226" t="s">
        <v>2649</v>
      </c>
    </row>
    <row r="1746" s="2" customFormat="1">
      <c r="A1746" s="40"/>
      <c r="B1746" s="41"/>
      <c r="C1746" s="42"/>
      <c r="D1746" s="228" t="s">
        <v>165</v>
      </c>
      <c r="E1746" s="42"/>
      <c r="F1746" s="229" t="s">
        <v>2648</v>
      </c>
      <c r="G1746" s="42"/>
      <c r="H1746" s="42"/>
      <c r="I1746" s="230"/>
      <c r="J1746" s="42"/>
      <c r="K1746" s="42"/>
      <c r="L1746" s="46"/>
      <c r="M1746" s="231"/>
      <c r="N1746" s="232"/>
      <c r="O1746" s="86"/>
      <c r="P1746" s="86"/>
      <c r="Q1746" s="86"/>
      <c r="R1746" s="86"/>
      <c r="S1746" s="86"/>
      <c r="T1746" s="87"/>
      <c r="U1746" s="40"/>
      <c r="V1746" s="40"/>
      <c r="W1746" s="40"/>
      <c r="X1746" s="40"/>
      <c r="Y1746" s="40"/>
      <c r="Z1746" s="40"/>
      <c r="AA1746" s="40"/>
      <c r="AB1746" s="40"/>
      <c r="AC1746" s="40"/>
      <c r="AD1746" s="40"/>
      <c r="AE1746" s="40"/>
      <c r="AT1746" s="19" t="s">
        <v>165</v>
      </c>
      <c r="AU1746" s="19" t="s">
        <v>83</v>
      </c>
    </row>
    <row r="1747" s="13" customFormat="1">
      <c r="A1747" s="13"/>
      <c r="B1747" s="233"/>
      <c r="C1747" s="234"/>
      <c r="D1747" s="228" t="s">
        <v>170</v>
      </c>
      <c r="E1747" s="235" t="s">
        <v>28</v>
      </c>
      <c r="F1747" s="236" t="s">
        <v>2650</v>
      </c>
      <c r="G1747" s="234"/>
      <c r="H1747" s="237">
        <v>1417.1099999999999</v>
      </c>
      <c r="I1747" s="238"/>
      <c r="J1747" s="234"/>
      <c r="K1747" s="234"/>
      <c r="L1747" s="239"/>
      <c r="M1747" s="240"/>
      <c r="N1747" s="241"/>
      <c r="O1747" s="241"/>
      <c r="P1747" s="241"/>
      <c r="Q1747" s="241"/>
      <c r="R1747" s="241"/>
      <c r="S1747" s="241"/>
      <c r="T1747" s="242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43" t="s">
        <v>170</v>
      </c>
      <c r="AU1747" s="243" t="s">
        <v>83</v>
      </c>
      <c r="AV1747" s="13" t="s">
        <v>83</v>
      </c>
      <c r="AW1747" s="13" t="s">
        <v>35</v>
      </c>
      <c r="AX1747" s="13" t="s">
        <v>81</v>
      </c>
      <c r="AY1747" s="243" t="s">
        <v>156</v>
      </c>
    </row>
    <row r="1748" s="2" customFormat="1" ht="37.8" customHeight="1">
      <c r="A1748" s="40"/>
      <c r="B1748" s="41"/>
      <c r="C1748" s="215" t="s">
        <v>2651</v>
      </c>
      <c r="D1748" s="215" t="s">
        <v>158</v>
      </c>
      <c r="E1748" s="216" t="s">
        <v>2652</v>
      </c>
      <c r="F1748" s="217" t="s">
        <v>2653</v>
      </c>
      <c r="G1748" s="218" t="s">
        <v>161</v>
      </c>
      <c r="H1748" s="219">
        <v>1157.77</v>
      </c>
      <c r="I1748" s="220"/>
      <c r="J1748" s="221">
        <f>ROUND(I1748*H1748,2)</f>
        <v>0</v>
      </c>
      <c r="K1748" s="217" t="s">
        <v>338</v>
      </c>
      <c r="L1748" s="46"/>
      <c r="M1748" s="222" t="s">
        <v>28</v>
      </c>
      <c r="N1748" s="223" t="s">
        <v>45</v>
      </c>
      <c r="O1748" s="86"/>
      <c r="P1748" s="224">
        <f>O1748*H1748</f>
        <v>0</v>
      </c>
      <c r="Q1748" s="224">
        <v>0</v>
      </c>
      <c r="R1748" s="224">
        <f>Q1748*H1748</f>
        <v>0</v>
      </c>
      <c r="S1748" s="224">
        <v>0</v>
      </c>
      <c r="T1748" s="225">
        <f>S1748*H1748</f>
        <v>0</v>
      </c>
      <c r="U1748" s="40"/>
      <c r="V1748" s="40"/>
      <c r="W1748" s="40"/>
      <c r="X1748" s="40"/>
      <c r="Y1748" s="40"/>
      <c r="Z1748" s="40"/>
      <c r="AA1748" s="40"/>
      <c r="AB1748" s="40"/>
      <c r="AC1748" s="40"/>
      <c r="AD1748" s="40"/>
      <c r="AE1748" s="40"/>
      <c r="AR1748" s="226" t="s">
        <v>1391</v>
      </c>
      <c r="AT1748" s="226" t="s">
        <v>158</v>
      </c>
      <c r="AU1748" s="226" t="s">
        <v>83</v>
      </c>
      <c r="AY1748" s="19" t="s">
        <v>156</v>
      </c>
      <c r="BE1748" s="227">
        <f>IF(N1748="základní",J1748,0)</f>
        <v>0</v>
      </c>
      <c r="BF1748" s="227">
        <f>IF(N1748="snížená",J1748,0)</f>
        <v>0</v>
      </c>
      <c r="BG1748" s="227">
        <f>IF(N1748="zákl. přenesená",J1748,0)</f>
        <v>0</v>
      </c>
      <c r="BH1748" s="227">
        <f>IF(N1748="sníž. přenesená",J1748,0)</f>
        <v>0</v>
      </c>
      <c r="BI1748" s="227">
        <f>IF(N1748="nulová",J1748,0)</f>
        <v>0</v>
      </c>
      <c r="BJ1748" s="19" t="s">
        <v>81</v>
      </c>
      <c r="BK1748" s="227">
        <f>ROUND(I1748*H1748,2)</f>
        <v>0</v>
      </c>
      <c r="BL1748" s="19" t="s">
        <v>1391</v>
      </c>
      <c r="BM1748" s="226" t="s">
        <v>2654</v>
      </c>
    </row>
    <row r="1749" s="2" customFormat="1">
      <c r="A1749" s="40"/>
      <c r="B1749" s="41"/>
      <c r="C1749" s="42"/>
      <c r="D1749" s="228" t="s">
        <v>165</v>
      </c>
      <c r="E1749" s="42"/>
      <c r="F1749" s="229" t="s">
        <v>2653</v>
      </c>
      <c r="G1749" s="42"/>
      <c r="H1749" s="42"/>
      <c r="I1749" s="230"/>
      <c r="J1749" s="42"/>
      <c r="K1749" s="42"/>
      <c r="L1749" s="46"/>
      <c r="M1749" s="231"/>
      <c r="N1749" s="232"/>
      <c r="O1749" s="86"/>
      <c r="P1749" s="86"/>
      <c r="Q1749" s="86"/>
      <c r="R1749" s="86"/>
      <c r="S1749" s="86"/>
      <c r="T1749" s="87"/>
      <c r="U1749" s="40"/>
      <c r="V1749" s="40"/>
      <c r="W1749" s="40"/>
      <c r="X1749" s="40"/>
      <c r="Y1749" s="40"/>
      <c r="Z1749" s="40"/>
      <c r="AA1749" s="40"/>
      <c r="AB1749" s="40"/>
      <c r="AC1749" s="40"/>
      <c r="AD1749" s="40"/>
      <c r="AE1749" s="40"/>
      <c r="AT1749" s="19" t="s">
        <v>165</v>
      </c>
      <c r="AU1749" s="19" t="s">
        <v>83</v>
      </c>
    </row>
    <row r="1750" s="12" customFormat="1" ht="22.8" customHeight="1">
      <c r="A1750" s="12"/>
      <c r="B1750" s="199"/>
      <c r="C1750" s="200"/>
      <c r="D1750" s="201" t="s">
        <v>73</v>
      </c>
      <c r="E1750" s="213" t="s">
        <v>2655</v>
      </c>
      <c r="F1750" s="213" t="s">
        <v>2656</v>
      </c>
      <c r="G1750" s="200"/>
      <c r="H1750" s="200"/>
      <c r="I1750" s="203"/>
      <c r="J1750" s="214">
        <f>BK1750</f>
        <v>0</v>
      </c>
      <c r="K1750" s="200"/>
      <c r="L1750" s="205"/>
      <c r="M1750" s="206"/>
      <c r="N1750" s="207"/>
      <c r="O1750" s="207"/>
      <c r="P1750" s="208">
        <f>SUM(P1751:P1784)</f>
        <v>0</v>
      </c>
      <c r="Q1750" s="207"/>
      <c r="R1750" s="208">
        <f>SUM(R1751:R1784)</f>
        <v>11.046067000000003</v>
      </c>
      <c r="S1750" s="207"/>
      <c r="T1750" s="209">
        <f>SUM(T1751:T1784)</f>
        <v>0</v>
      </c>
      <c r="U1750" s="12"/>
      <c r="V1750" s="12"/>
      <c r="W1750" s="12"/>
      <c r="X1750" s="12"/>
      <c r="Y1750" s="12"/>
      <c r="Z1750" s="12"/>
      <c r="AA1750" s="12"/>
      <c r="AB1750" s="12"/>
      <c r="AC1750" s="12"/>
      <c r="AD1750" s="12"/>
      <c r="AE1750" s="12"/>
      <c r="AR1750" s="210" t="s">
        <v>83</v>
      </c>
      <c r="AT1750" s="211" t="s">
        <v>73</v>
      </c>
      <c r="AU1750" s="211" t="s">
        <v>81</v>
      </c>
      <c r="AY1750" s="210" t="s">
        <v>156</v>
      </c>
      <c r="BK1750" s="212">
        <f>SUM(BK1751:BK1784)</f>
        <v>0</v>
      </c>
    </row>
    <row r="1751" s="2" customFormat="1" ht="24.15" customHeight="1">
      <c r="A1751" s="40"/>
      <c r="B1751" s="41"/>
      <c r="C1751" s="215" t="s">
        <v>2657</v>
      </c>
      <c r="D1751" s="215" t="s">
        <v>158</v>
      </c>
      <c r="E1751" s="216" t="s">
        <v>2658</v>
      </c>
      <c r="F1751" s="217" t="s">
        <v>2659</v>
      </c>
      <c r="G1751" s="218" t="s">
        <v>161</v>
      </c>
      <c r="H1751" s="219">
        <v>140</v>
      </c>
      <c r="I1751" s="220"/>
      <c r="J1751" s="221">
        <f>ROUND(I1751*H1751,2)</f>
        <v>0</v>
      </c>
      <c r="K1751" s="217" t="s">
        <v>162</v>
      </c>
      <c r="L1751" s="46"/>
      <c r="M1751" s="222" t="s">
        <v>28</v>
      </c>
      <c r="N1751" s="223" t="s">
        <v>45</v>
      </c>
      <c r="O1751" s="86"/>
      <c r="P1751" s="224">
        <f>O1751*H1751</f>
        <v>0</v>
      </c>
      <c r="Q1751" s="224">
        <v>0.0015</v>
      </c>
      <c r="R1751" s="224">
        <f>Q1751*H1751</f>
        <v>0.20999999999999999</v>
      </c>
      <c r="S1751" s="224">
        <v>0</v>
      </c>
      <c r="T1751" s="225">
        <f>S1751*H1751</f>
        <v>0</v>
      </c>
      <c r="U1751" s="40"/>
      <c r="V1751" s="40"/>
      <c r="W1751" s="40"/>
      <c r="X1751" s="40"/>
      <c r="Y1751" s="40"/>
      <c r="Z1751" s="40"/>
      <c r="AA1751" s="40"/>
      <c r="AB1751" s="40"/>
      <c r="AC1751" s="40"/>
      <c r="AD1751" s="40"/>
      <c r="AE1751" s="40"/>
      <c r="AR1751" s="226" t="s">
        <v>1391</v>
      </c>
      <c r="AT1751" s="226" t="s">
        <v>158</v>
      </c>
      <c r="AU1751" s="226" t="s">
        <v>83</v>
      </c>
      <c r="AY1751" s="19" t="s">
        <v>156</v>
      </c>
      <c r="BE1751" s="227">
        <f>IF(N1751="základní",J1751,0)</f>
        <v>0</v>
      </c>
      <c r="BF1751" s="227">
        <f>IF(N1751="snížená",J1751,0)</f>
        <v>0</v>
      </c>
      <c r="BG1751" s="227">
        <f>IF(N1751="zákl. přenesená",J1751,0)</f>
        <v>0</v>
      </c>
      <c r="BH1751" s="227">
        <f>IF(N1751="sníž. přenesená",J1751,0)</f>
        <v>0</v>
      </c>
      <c r="BI1751" s="227">
        <f>IF(N1751="nulová",J1751,0)</f>
        <v>0</v>
      </c>
      <c r="BJ1751" s="19" t="s">
        <v>81</v>
      </c>
      <c r="BK1751" s="227">
        <f>ROUND(I1751*H1751,2)</f>
        <v>0</v>
      </c>
      <c r="BL1751" s="19" t="s">
        <v>1391</v>
      </c>
      <c r="BM1751" s="226" t="s">
        <v>2660</v>
      </c>
    </row>
    <row r="1752" s="2" customFormat="1">
      <c r="A1752" s="40"/>
      <c r="B1752" s="41"/>
      <c r="C1752" s="42"/>
      <c r="D1752" s="228" t="s">
        <v>165</v>
      </c>
      <c r="E1752" s="42"/>
      <c r="F1752" s="229" t="s">
        <v>2659</v>
      </c>
      <c r="G1752" s="42"/>
      <c r="H1752" s="42"/>
      <c r="I1752" s="230"/>
      <c r="J1752" s="42"/>
      <c r="K1752" s="42"/>
      <c r="L1752" s="46"/>
      <c r="M1752" s="231"/>
      <c r="N1752" s="232"/>
      <c r="O1752" s="86"/>
      <c r="P1752" s="86"/>
      <c r="Q1752" s="86"/>
      <c r="R1752" s="86"/>
      <c r="S1752" s="86"/>
      <c r="T1752" s="87"/>
      <c r="U1752" s="40"/>
      <c r="V1752" s="40"/>
      <c r="W1752" s="40"/>
      <c r="X1752" s="40"/>
      <c r="Y1752" s="40"/>
      <c r="Z1752" s="40"/>
      <c r="AA1752" s="40"/>
      <c r="AB1752" s="40"/>
      <c r="AC1752" s="40"/>
      <c r="AD1752" s="40"/>
      <c r="AE1752" s="40"/>
      <c r="AT1752" s="19" t="s">
        <v>165</v>
      </c>
      <c r="AU1752" s="19" t="s">
        <v>83</v>
      </c>
    </row>
    <row r="1753" s="2" customFormat="1" ht="37.8" customHeight="1">
      <c r="A1753" s="40"/>
      <c r="B1753" s="41"/>
      <c r="C1753" s="215" t="s">
        <v>2661</v>
      </c>
      <c r="D1753" s="215" t="s">
        <v>158</v>
      </c>
      <c r="E1753" s="216" t="s">
        <v>2662</v>
      </c>
      <c r="F1753" s="217" t="s">
        <v>2663</v>
      </c>
      <c r="G1753" s="218" t="s">
        <v>161</v>
      </c>
      <c r="H1753" s="219">
        <v>560.01199999999994</v>
      </c>
      <c r="I1753" s="220"/>
      <c r="J1753" s="221">
        <f>ROUND(I1753*H1753,2)</f>
        <v>0</v>
      </c>
      <c r="K1753" s="217" t="s">
        <v>162</v>
      </c>
      <c r="L1753" s="46"/>
      <c r="M1753" s="222" t="s">
        <v>28</v>
      </c>
      <c r="N1753" s="223" t="s">
        <v>45</v>
      </c>
      <c r="O1753" s="86"/>
      <c r="P1753" s="224">
        <f>O1753*H1753</f>
        <v>0</v>
      </c>
      <c r="Q1753" s="224">
        <v>0.0053</v>
      </c>
      <c r="R1753" s="224">
        <f>Q1753*H1753</f>
        <v>2.9680635999999998</v>
      </c>
      <c r="S1753" s="224">
        <v>0</v>
      </c>
      <c r="T1753" s="225">
        <f>S1753*H1753</f>
        <v>0</v>
      </c>
      <c r="U1753" s="40"/>
      <c r="V1753" s="40"/>
      <c r="W1753" s="40"/>
      <c r="X1753" s="40"/>
      <c r="Y1753" s="40"/>
      <c r="Z1753" s="40"/>
      <c r="AA1753" s="40"/>
      <c r="AB1753" s="40"/>
      <c r="AC1753" s="40"/>
      <c r="AD1753" s="40"/>
      <c r="AE1753" s="40"/>
      <c r="AR1753" s="226" t="s">
        <v>1391</v>
      </c>
      <c r="AT1753" s="226" t="s">
        <v>158</v>
      </c>
      <c r="AU1753" s="226" t="s">
        <v>83</v>
      </c>
      <c r="AY1753" s="19" t="s">
        <v>156</v>
      </c>
      <c r="BE1753" s="227">
        <f>IF(N1753="základní",J1753,0)</f>
        <v>0</v>
      </c>
      <c r="BF1753" s="227">
        <f>IF(N1753="snížená",J1753,0)</f>
        <v>0</v>
      </c>
      <c r="BG1753" s="227">
        <f>IF(N1753="zákl. přenesená",J1753,0)</f>
        <v>0</v>
      </c>
      <c r="BH1753" s="227">
        <f>IF(N1753="sníž. přenesená",J1753,0)</f>
        <v>0</v>
      </c>
      <c r="BI1753" s="227">
        <f>IF(N1753="nulová",J1753,0)</f>
        <v>0</v>
      </c>
      <c r="BJ1753" s="19" t="s">
        <v>81</v>
      </c>
      <c r="BK1753" s="227">
        <f>ROUND(I1753*H1753,2)</f>
        <v>0</v>
      </c>
      <c r="BL1753" s="19" t="s">
        <v>1391</v>
      </c>
      <c r="BM1753" s="226" t="s">
        <v>2664</v>
      </c>
    </row>
    <row r="1754" s="2" customFormat="1">
      <c r="A1754" s="40"/>
      <c r="B1754" s="41"/>
      <c r="C1754" s="42"/>
      <c r="D1754" s="228" t="s">
        <v>165</v>
      </c>
      <c r="E1754" s="42"/>
      <c r="F1754" s="229" t="s">
        <v>2663</v>
      </c>
      <c r="G1754" s="42"/>
      <c r="H1754" s="42"/>
      <c r="I1754" s="230"/>
      <c r="J1754" s="42"/>
      <c r="K1754" s="42"/>
      <c r="L1754" s="46"/>
      <c r="M1754" s="231"/>
      <c r="N1754" s="232"/>
      <c r="O1754" s="86"/>
      <c r="P1754" s="86"/>
      <c r="Q1754" s="86"/>
      <c r="R1754" s="86"/>
      <c r="S1754" s="86"/>
      <c r="T1754" s="87"/>
      <c r="U1754" s="40"/>
      <c r="V1754" s="40"/>
      <c r="W1754" s="40"/>
      <c r="X1754" s="40"/>
      <c r="Y1754" s="40"/>
      <c r="Z1754" s="40"/>
      <c r="AA1754" s="40"/>
      <c r="AB1754" s="40"/>
      <c r="AC1754" s="40"/>
      <c r="AD1754" s="40"/>
      <c r="AE1754" s="40"/>
      <c r="AT1754" s="19" t="s">
        <v>165</v>
      </c>
      <c r="AU1754" s="19" t="s">
        <v>83</v>
      </c>
    </row>
    <row r="1755" s="13" customFormat="1">
      <c r="A1755" s="13"/>
      <c r="B1755" s="233"/>
      <c r="C1755" s="234"/>
      <c r="D1755" s="228" t="s">
        <v>170</v>
      </c>
      <c r="E1755" s="235" t="s">
        <v>28</v>
      </c>
      <c r="F1755" s="236" t="s">
        <v>2665</v>
      </c>
      <c r="G1755" s="234"/>
      <c r="H1755" s="237">
        <v>82.837999999999994</v>
      </c>
      <c r="I1755" s="238"/>
      <c r="J1755" s="234"/>
      <c r="K1755" s="234"/>
      <c r="L1755" s="239"/>
      <c r="M1755" s="240"/>
      <c r="N1755" s="241"/>
      <c r="O1755" s="241"/>
      <c r="P1755" s="241"/>
      <c r="Q1755" s="241"/>
      <c r="R1755" s="241"/>
      <c r="S1755" s="241"/>
      <c r="T1755" s="242"/>
      <c r="U1755" s="13"/>
      <c r="V1755" s="13"/>
      <c r="W1755" s="13"/>
      <c r="X1755" s="13"/>
      <c r="Y1755" s="13"/>
      <c r="Z1755" s="13"/>
      <c r="AA1755" s="13"/>
      <c r="AB1755" s="13"/>
      <c r="AC1755" s="13"/>
      <c r="AD1755" s="13"/>
      <c r="AE1755" s="13"/>
      <c r="AT1755" s="243" t="s">
        <v>170</v>
      </c>
      <c r="AU1755" s="243" t="s">
        <v>83</v>
      </c>
      <c r="AV1755" s="13" t="s">
        <v>83</v>
      </c>
      <c r="AW1755" s="13" t="s">
        <v>35</v>
      </c>
      <c r="AX1755" s="13" t="s">
        <v>74</v>
      </c>
      <c r="AY1755" s="243" t="s">
        <v>156</v>
      </c>
    </row>
    <row r="1756" s="13" customFormat="1">
      <c r="A1756" s="13"/>
      <c r="B1756" s="233"/>
      <c r="C1756" s="234"/>
      <c r="D1756" s="228" t="s">
        <v>170</v>
      </c>
      <c r="E1756" s="235" t="s">
        <v>28</v>
      </c>
      <c r="F1756" s="236" t="s">
        <v>2666</v>
      </c>
      <c r="G1756" s="234"/>
      <c r="H1756" s="237">
        <v>60.606000000000002</v>
      </c>
      <c r="I1756" s="238"/>
      <c r="J1756" s="234"/>
      <c r="K1756" s="234"/>
      <c r="L1756" s="239"/>
      <c r="M1756" s="240"/>
      <c r="N1756" s="241"/>
      <c r="O1756" s="241"/>
      <c r="P1756" s="241"/>
      <c r="Q1756" s="241"/>
      <c r="R1756" s="241"/>
      <c r="S1756" s="241"/>
      <c r="T1756" s="242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43" t="s">
        <v>170</v>
      </c>
      <c r="AU1756" s="243" t="s">
        <v>83</v>
      </c>
      <c r="AV1756" s="13" t="s">
        <v>83</v>
      </c>
      <c r="AW1756" s="13" t="s">
        <v>35</v>
      </c>
      <c r="AX1756" s="13" t="s">
        <v>74</v>
      </c>
      <c r="AY1756" s="243" t="s">
        <v>156</v>
      </c>
    </row>
    <row r="1757" s="13" customFormat="1">
      <c r="A1757" s="13"/>
      <c r="B1757" s="233"/>
      <c r="C1757" s="234"/>
      <c r="D1757" s="228" t="s">
        <v>170</v>
      </c>
      <c r="E1757" s="235" t="s">
        <v>28</v>
      </c>
      <c r="F1757" s="236" t="s">
        <v>2667</v>
      </c>
      <c r="G1757" s="234"/>
      <c r="H1757" s="237">
        <v>49.32</v>
      </c>
      <c r="I1757" s="238"/>
      <c r="J1757" s="234"/>
      <c r="K1757" s="234"/>
      <c r="L1757" s="239"/>
      <c r="M1757" s="240"/>
      <c r="N1757" s="241"/>
      <c r="O1757" s="241"/>
      <c r="P1757" s="241"/>
      <c r="Q1757" s="241"/>
      <c r="R1757" s="241"/>
      <c r="S1757" s="241"/>
      <c r="T1757" s="242"/>
      <c r="U1757" s="13"/>
      <c r="V1757" s="13"/>
      <c r="W1757" s="13"/>
      <c r="X1757" s="13"/>
      <c r="Y1757" s="13"/>
      <c r="Z1757" s="13"/>
      <c r="AA1757" s="13"/>
      <c r="AB1757" s="13"/>
      <c r="AC1757" s="13"/>
      <c r="AD1757" s="13"/>
      <c r="AE1757" s="13"/>
      <c r="AT1757" s="243" t="s">
        <v>170</v>
      </c>
      <c r="AU1757" s="243" t="s">
        <v>83</v>
      </c>
      <c r="AV1757" s="13" t="s">
        <v>83</v>
      </c>
      <c r="AW1757" s="13" t="s">
        <v>35</v>
      </c>
      <c r="AX1757" s="13" t="s">
        <v>74</v>
      </c>
      <c r="AY1757" s="243" t="s">
        <v>156</v>
      </c>
    </row>
    <row r="1758" s="13" customFormat="1">
      <c r="A1758" s="13"/>
      <c r="B1758" s="233"/>
      <c r="C1758" s="234"/>
      <c r="D1758" s="228" t="s">
        <v>170</v>
      </c>
      <c r="E1758" s="235" t="s">
        <v>28</v>
      </c>
      <c r="F1758" s="236" t="s">
        <v>2668</v>
      </c>
      <c r="G1758" s="234"/>
      <c r="H1758" s="237">
        <v>41.039999999999999</v>
      </c>
      <c r="I1758" s="238"/>
      <c r="J1758" s="234"/>
      <c r="K1758" s="234"/>
      <c r="L1758" s="239"/>
      <c r="M1758" s="240"/>
      <c r="N1758" s="241"/>
      <c r="O1758" s="241"/>
      <c r="P1758" s="241"/>
      <c r="Q1758" s="241"/>
      <c r="R1758" s="241"/>
      <c r="S1758" s="241"/>
      <c r="T1758" s="242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43" t="s">
        <v>170</v>
      </c>
      <c r="AU1758" s="243" t="s">
        <v>83</v>
      </c>
      <c r="AV1758" s="13" t="s">
        <v>83</v>
      </c>
      <c r="AW1758" s="13" t="s">
        <v>35</v>
      </c>
      <c r="AX1758" s="13" t="s">
        <v>74</v>
      </c>
      <c r="AY1758" s="243" t="s">
        <v>156</v>
      </c>
    </row>
    <row r="1759" s="13" customFormat="1">
      <c r="A1759" s="13"/>
      <c r="B1759" s="233"/>
      <c r="C1759" s="234"/>
      <c r="D1759" s="228" t="s">
        <v>170</v>
      </c>
      <c r="E1759" s="235" t="s">
        <v>28</v>
      </c>
      <c r="F1759" s="236" t="s">
        <v>2669</v>
      </c>
      <c r="G1759" s="234"/>
      <c r="H1759" s="237">
        <v>6.875</v>
      </c>
      <c r="I1759" s="238"/>
      <c r="J1759" s="234"/>
      <c r="K1759" s="234"/>
      <c r="L1759" s="239"/>
      <c r="M1759" s="240"/>
      <c r="N1759" s="241"/>
      <c r="O1759" s="241"/>
      <c r="P1759" s="241"/>
      <c r="Q1759" s="241"/>
      <c r="R1759" s="241"/>
      <c r="S1759" s="241"/>
      <c r="T1759" s="242"/>
      <c r="U1759" s="13"/>
      <c r="V1759" s="13"/>
      <c r="W1759" s="13"/>
      <c r="X1759" s="13"/>
      <c r="Y1759" s="13"/>
      <c r="Z1759" s="13"/>
      <c r="AA1759" s="13"/>
      <c r="AB1759" s="13"/>
      <c r="AC1759" s="13"/>
      <c r="AD1759" s="13"/>
      <c r="AE1759" s="13"/>
      <c r="AT1759" s="243" t="s">
        <v>170</v>
      </c>
      <c r="AU1759" s="243" t="s">
        <v>83</v>
      </c>
      <c r="AV1759" s="13" t="s">
        <v>83</v>
      </c>
      <c r="AW1759" s="13" t="s">
        <v>35</v>
      </c>
      <c r="AX1759" s="13" t="s">
        <v>74</v>
      </c>
      <c r="AY1759" s="243" t="s">
        <v>156</v>
      </c>
    </row>
    <row r="1760" s="16" customFormat="1">
      <c r="A1760" s="16"/>
      <c r="B1760" s="275"/>
      <c r="C1760" s="276"/>
      <c r="D1760" s="228" t="s">
        <v>170</v>
      </c>
      <c r="E1760" s="277" t="s">
        <v>28</v>
      </c>
      <c r="F1760" s="278" t="s">
        <v>2670</v>
      </c>
      <c r="G1760" s="276"/>
      <c r="H1760" s="279">
        <v>240.67899999999997</v>
      </c>
      <c r="I1760" s="280"/>
      <c r="J1760" s="276"/>
      <c r="K1760" s="276"/>
      <c r="L1760" s="281"/>
      <c r="M1760" s="282"/>
      <c r="N1760" s="283"/>
      <c r="O1760" s="283"/>
      <c r="P1760" s="283"/>
      <c r="Q1760" s="283"/>
      <c r="R1760" s="283"/>
      <c r="S1760" s="283"/>
      <c r="T1760" s="284"/>
      <c r="U1760" s="16"/>
      <c r="V1760" s="16"/>
      <c r="W1760" s="16"/>
      <c r="X1760" s="16"/>
      <c r="Y1760" s="16"/>
      <c r="Z1760" s="16"/>
      <c r="AA1760" s="16"/>
      <c r="AB1760" s="16"/>
      <c r="AC1760" s="16"/>
      <c r="AD1760" s="16"/>
      <c r="AE1760" s="16"/>
      <c r="AT1760" s="285" t="s">
        <v>170</v>
      </c>
      <c r="AU1760" s="285" t="s">
        <v>83</v>
      </c>
      <c r="AV1760" s="16" t="s">
        <v>95</v>
      </c>
      <c r="AW1760" s="16" t="s">
        <v>35</v>
      </c>
      <c r="AX1760" s="16" t="s">
        <v>74</v>
      </c>
      <c r="AY1760" s="285" t="s">
        <v>156</v>
      </c>
    </row>
    <row r="1761" s="13" customFormat="1">
      <c r="A1761" s="13"/>
      <c r="B1761" s="233"/>
      <c r="C1761" s="234"/>
      <c r="D1761" s="228" t="s">
        <v>170</v>
      </c>
      <c r="E1761" s="235" t="s">
        <v>28</v>
      </c>
      <c r="F1761" s="236" t="s">
        <v>2671</v>
      </c>
      <c r="G1761" s="234"/>
      <c r="H1761" s="237">
        <v>21.800000000000001</v>
      </c>
      <c r="I1761" s="238"/>
      <c r="J1761" s="234"/>
      <c r="K1761" s="234"/>
      <c r="L1761" s="239"/>
      <c r="M1761" s="240"/>
      <c r="N1761" s="241"/>
      <c r="O1761" s="241"/>
      <c r="P1761" s="241"/>
      <c r="Q1761" s="241"/>
      <c r="R1761" s="241"/>
      <c r="S1761" s="241"/>
      <c r="T1761" s="242"/>
      <c r="U1761" s="13"/>
      <c r="V1761" s="13"/>
      <c r="W1761" s="13"/>
      <c r="X1761" s="13"/>
      <c r="Y1761" s="13"/>
      <c r="Z1761" s="13"/>
      <c r="AA1761" s="13"/>
      <c r="AB1761" s="13"/>
      <c r="AC1761" s="13"/>
      <c r="AD1761" s="13"/>
      <c r="AE1761" s="13"/>
      <c r="AT1761" s="243" t="s">
        <v>170</v>
      </c>
      <c r="AU1761" s="243" t="s">
        <v>83</v>
      </c>
      <c r="AV1761" s="13" t="s">
        <v>83</v>
      </c>
      <c r="AW1761" s="13" t="s">
        <v>35</v>
      </c>
      <c r="AX1761" s="13" t="s">
        <v>74</v>
      </c>
      <c r="AY1761" s="243" t="s">
        <v>156</v>
      </c>
    </row>
    <row r="1762" s="13" customFormat="1">
      <c r="A1762" s="13"/>
      <c r="B1762" s="233"/>
      <c r="C1762" s="234"/>
      <c r="D1762" s="228" t="s">
        <v>170</v>
      </c>
      <c r="E1762" s="235" t="s">
        <v>28</v>
      </c>
      <c r="F1762" s="236" t="s">
        <v>2672</v>
      </c>
      <c r="G1762" s="234"/>
      <c r="H1762" s="237">
        <v>178.24799999999999</v>
      </c>
      <c r="I1762" s="238"/>
      <c r="J1762" s="234"/>
      <c r="K1762" s="234"/>
      <c r="L1762" s="239"/>
      <c r="M1762" s="240"/>
      <c r="N1762" s="241"/>
      <c r="O1762" s="241"/>
      <c r="P1762" s="241"/>
      <c r="Q1762" s="241"/>
      <c r="R1762" s="241"/>
      <c r="S1762" s="241"/>
      <c r="T1762" s="242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43" t="s">
        <v>170</v>
      </c>
      <c r="AU1762" s="243" t="s">
        <v>83</v>
      </c>
      <c r="AV1762" s="13" t="s">
        <v>83</v>
      </c>
      <c r="AW1762" s="13" t="s">
        <v>35</v>
      </c>
      <c r="AX1762" s="13" t="s">
        <v>74</v>
      </c>
      <c r="AY1762" s="243" t="s">
        <v>156</v>
      </c>
    </row>
    <row r="1763" s="13" customFormat="1">
      <c r="A1763" s="13"/>
      <c r="B1763" s="233"/>
      <c r="C1763" s="234"/>
      <c r="D1763" s="228" t="s">
        <v>170</v>
      </c>
      <c r="E1763" s="235" t="s">
        <v>28</v>
      </c>
      <c r="F1763" s="236" t="s">
        <v>2673</v>
      </c>
      <c r="G1763" s="234"/>
      <c r="H1763" s="237">
        <v>8.6899999999999995</v>
      </c>
      <c r="I1763" s="238"/>
      <c r="J1763" s="234"/>
      <c r="K1763" s="234"/>
      <c r="L1763" s="239"/>
      <c r="M1763" s="240"/>
      <c r="N1763" s="241"/>
      <c r="O1763" s="241"/>
      <c r="P1763" s="241"/>
      <c r="Q1763" s="241"/>
      <c r="R1763" s="241"/>
      <c r="S1763" s="241"/>
      <c r="T1763" s="242"/>
      <c r="U1763" s="13"/>
      <c r="V1763" s="13"/>
      <c r="W1763" s="13"/>
      <c r="X1763" s="13"/>
      <c r="Y1763" s="13"/>
      <c r="Z1763" s="13"/>
      <c r="AA1763" s="13"/>
      <c r="AB1763" s="13"/>
      <c r="AC1763" s="13"/>
      <c r="AD1763" s="13"/>
      <c r="AE1763" s="13"/>
      <c r="AT1763" s="243" t="s">
        <v>170</v>
      </c>
      <c r="AU1763" s="243" t="s">
        <v>83</v>
      </c>
      <c r="AV1763" s="13" t="s">
        <v>83</v>
      </c>
      <c r="AW1763" s="13" t="s">
        <v>35</v>
      </c>
      <c r="AX1763" s="13" t="s">
        <v>74</v>
      </c>
      <c r="AY1763" s="243" t="s">
        <v>156</v>
      </c>
    </row>
    <row r="1764" s="13" customFormat="1">
      <c r="A1764" s="13"/>
      <c r="B1764" s="233"/>
      <c r="C1764" s="234"/>
      <c r="D1764" s="228" t="s">
        <v>170</v>
      </c>
      <c r="E1764" s="235" t="s">
        <v>28</v>
      </c>
      <c r="F1764" s="236" t="s">
        <v>2667</v>
      </c>
      <c r="G1764" s="234"/>
      <c r="H1764" s="237">
        <v>49.32</v>
      </c>
      <c r="I1764" s="238"/>
      <c r="J1764" s="234"/>
      <c r="K1764" s="234"/>
      <c r="L1764" s="239"/>
      <c r="M1764" s="240"/>
      <c r="N1764" s="241"/>
      <c r="O1764" s="241"/>
      <c r="P1764" s="241"/>
      <c r="Q1764" s="241"/>
      <c r="R1764" s="241"/>
      <c r="S1764" s="241"/>
      <c r="T1764" s="242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43" t="s">
        <v>170</v>
      </c>
      <c r="AU1764" s="243" t="s">
        <v>83</v>
      </c>
      <c r="AV1764" s="13" t="s">
        <v>83</v>
      </c>
      <c r="AW1764" s="13" t="s">
        <v>35</v>
      </c>
      <c r="AX1764" s="13" t="s">
        <v>74</v>
      </c>
      <c r="AY1764" s="243" t="s">
        <v>156</v>
      </c>
    </row>
    <row r="1765" s="13" customFormat="1">
      <c r="A1765" s="13"/>
      <c r="B1765" s="233"/>
      <c r="C1765" s="234"/>
      <c r="D1765" s="228" t="s">
        <v>170</v>
      </c>
      <c r="E1765" s="235" t="s">
        <v>28</v>
      </c>
      <c r="F1765" s="236" t="s">
        <v>2674</v>
      </c>
      <c r="G1765" s="234"/>
      <c r="H1765" s="237">
        <v>61.274999999999999</v>
      </c>
      <c r="I1765" s="238"/>
      <c r="J1765" s="234"/>
      <c r="K1765" s="234"/>
      <c r="L1765" s="239"/>
      <c r="M1765" s="240"/>
      <c r="N1765" s="241"/>
      <c r="O1765" s="241"/>
      <c r="P1765" s="241"/>
      <c r="Q1765" s="241"/>
      <c r="R1765" s="241"/>
      <c r="S1765" s="241"/>
      <c r="T1765" s="242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43" t="s">
        <v>170</v>
      </c>
      <c r="AU1765" s="243" t="s">
        <v>83</v>
      </c>
      <c r="AV1765" s="13" t="s">
        <v>83</v>
      </c>
      <c r="AW1765" s="13" t="s">
        <v>35</v>
      </c>
      <c r="AX1765" s="13" t="s">
        <v>74</v>
      </c>
      <c r="AY1765" s="243" t="s">
        <v>156</v>
      </c>
    </row>
    <row r="1766" s="16" customFormat="1">
      <c r="A1766" s="16"/>
      <c r="B1766" s="275"/>
      <c r="C1766" s="276"/>
      <c r="D1766" s="228" t="s">
        <v>170</v>
      </c>
      <c r="E1766" s="277" t="s">
        <v>28</v>
      </c>
      <c r="F1766" s="278" t="s">
        <v>2675</v>
      </c>
      <c r="G1766" s="276"/>
      <c r="H1766" s="279">
        <v>319.33299999999997</v>
      </c>
      <c r="I1766" s="280"/>
      <c r="J1766" s="276"/>
      <c r="K1766" s="276"/>
      <c r="L1766" s="281"/>
      <c r="M1766" s="282"/>
      <c r="N1766" s="283"/>
      <c r="O1766" s="283"/>
      <c r="P1766" s="283"/>
      <c r="Q1766" s="283"/>
      <c r="R1766" s="283"/>
      <c r="S1766" s="283"/>
      <c r="T1766" s="284"/>
      <c r="U1766" s="16"/>
      <c r="V1766" s="16"/>
      <c r="W1766" s="16"/>
      <c r="X1766" s="16"/>
      <c r="Y1766" s="16"/>
      <c r="Z1766" s="16"/>
      <c r="AA1766" s="16"/>
      <c r="AB1766" s="16"/>
      <c r="AC1766" s="16"/>
      <c r="AD1766" s="16"/>
      <c r="AE1766" s="16"/>
      <c r="AT1766" s="285" t="s">
        <v>170</v>
      </c>
      <c r="AU1766" s="285" t="s">
        <v>83</v>
      </c>
      <c r="AV1766" s="16" t="s">
        <v>95</v>
      </c>
      <c r="AW1766" s="16" t="s">
        <v>35</v>
      </c>
      <c r="AX1766" s="16" t="s">
        <v>74</v>
      </c>
      <c r="AY1766" s="285" t="s">
        <v>156</v>
      </c>
    </row>
    <row r="1767" s="14" customFormat="1">
      <c r="A1767" s="14"/>
      <c r="B1767" s="244"/>
      <c r="C1767" s="245"/>
      <c r="D1767" s="228" t="s">
        <v>170</v>
      </c>
      <c r="E1767" s="246" t="s">
        <v>28</v>
      </c>
      <c r="F1767" s="247" t="s">
        <v>186</v>
      </c>
      <c r="G1767" s="245"/>
      <c r="H1767" s="248">
        <v>560.01199999999994</v>
      </c>
      <c r="I1767" s="249"/>
      <c r="J1767" s="245"/>
      <c r="K1767" s="245"/>
      <c r="L1767" s="250"/>
      <c r="M1767" s="251"/>
      <c r="N1767" s="252"/>
      <c r="O1767" s="252"/>
      <c r="P1767" s="252"/>
      <c r="Q1767" s="252"/>
      <c r="R1767" s="252"/>
      <c r="S1767" s="252"/>
      <c r="T1767" s="253"/>
      <c r="U1767" s="14"/>
      <c r="V1767" s="14"/>
      <c r="W1767" s="14"/>
      <c r="X1767" s="14"/>
      <c r="Y1767" s="14"/>
      <c r="Z1767" s="14"/>
      <c r="AA1767" s="14"/>
      <c r="AB1767" s="14"/>
      <c r="AC1767" s="14"/>
      <c r="AD1767" s="14"/>
      <c r="AE1767" s="14"/>
      <c r="AT1767" s="254" t="s">
        <v>170</v>
      </c>
      <c r="AU1767" s="254" t="s">
        <v>83</v>
      </c>
      <c r="AV1767" s="14" t="s">
        <v>163</v>
      </c>
      <c r="AW1767" s="14" t="s">
        <v>35</v>
      </c>
      <c r="AX1767" s="14" t="s">
        <v>81</v>
      </c>
      <c r="AY1767" s="254" t="s">
        <v>156</v>
      </c>
    </row>
    <row r="1768" s="2" customFormat="1" ht="14.4" customHeight="1">
      <c r="A1768" s="40"/>
      <c r="B1768" s="41"/>
      <c r="C1768" s="255" t="s">
        <v>2676</v>
      </c>
      <c r="D1768" s="255" t="s">
        <v>273</v>
      </c>
      <c r="E1768" s="256" t="s">
        <v>2677</v>
      </c>
      <c r="F1768" s="257" t="s">
        <v>2678</v>
      </c>
      <c r="G1768" s="258" t="s">
        <v>161</v>
      </c>
      <c r="H1768" s="259">
        <v>616.01300000000003</v>
      </c>
      <c r="I1768" s="260"/>
      <c r="J1768" s="261">
        <f>ROUND(I1768*H1768,2)</f>
        <v>0</v>
      </c>
      <c r="K1768" s="257" t="s">
        <v>162</v>
      </c>
      <c r="L1768" s="262"/>
      <c r="M1768" s="263" t="s">
        <v>28</v>
      </c>
      <c r="N1768" s="264" t="s">
        <v>45</v>
      </c>
      <c r="O1768" s="86"/>
      <c r="P1768" s="224">
        <f>O1768*H1768</f>
        <v>0</v>
      </c>
      <c r="Q1768" s="224">
        <v>0.0126</v>
      </c>
      <c r="R1768" s="224">
        <f>Q1768*H1768</f>
        <v>7.7617638000000007</v>
      </c>
      <c r="S1768" s="224">
        <v>0</v>
      </c>
      <c r="T1768" s="225">
        <f>S1768*H1768</f>
        <v>0</v>
      </c>
      <c r="U1768" s="40"/>
      <c r="V1768" s="40"/>
      <c r="W1768" s="40"/>
      <c r="X1768" s="40"/>
      <c r="Y1768" s="40"/>
      <c r="Z1768" s="40"/>
      <c r="AA1768" s="40"/>
      <c r="AB1768" s="40"/>
      <c r="AC1768" s="40"/>
      <c r="AD1768" s="40"/>
      <c r="AE1768" s="40"/>
      <c r="AR1768" s="226" t="s">
        <v>1411</v>
      </c>
      <c r="AT1768" s="226" t="s">
        <v>273</v>
      </c>
      <c r="AU1768" s="226" t="s">
        <v>83</v>
      </c>
      <c r="AY1768" s="19" t="s">
        <v>156</v>
      </c>
      <c r="BE1768" s="227">
        <f>IF(N1768="základní",J1768,0)</f>
        <v>0</v>
      </c>
      <c r="BF1768" s="227">
        <f>IF(N1768="snížená",J1768,0)</f>
        <v>0</v>
      </c>
      <c r="BG1768" s="227">
        <f>IF(N1768="zákl. přenesená",J1768,0)</f>
        <v>0</v>
      </c>
      <c r="BH1768" s="227">
        <f>IF(N1768="sníž. přenesená",J1768,0)</f>
        <v>0</v>
      </c>
      <c r="BI1768" s="227">
        <f>IF(N1768="nulová",J1768,0)</f>
        <v>0</v>
      </c>
      <c r="BJ1768" s="19" t="s">
        <v>81</v>
      </c>
      <c r="BK1768" s="227">
        <f>ROUND(I1768*H1768,2)</f>
        <v>0</v>
      </c>
      <c r="BL1768" s="19" t="s">
        <v>1391</v>
      </c>
      <c r="BM1768" s="226" t="s">
        <v>2679</v>
      </c>
    </row>
    <row r="1769" s="2" customFormat="1">
      <c r="A1769" s="40"/>
      <c r="B1769" s="41"/>
      <c r="C1769" s="42"/>
      <c r="D1769" s="228" t="s">
        <v>165</v>
      </c>
      <c r="E1769" s="42"/>
      <c r="F1769" s="229" t="s">
        <v>2678</v>
      </c>
      <c r="G1769" s="42"/>
      <c r="H1769" s="42"/>
      <c r="I1769" s="230"/>
      <c r="J1769" s="42"/>
      <c r="K1769" s="42"/>
      <c r="L1769" s="46"/>
      <c r="M1769" s="231"/>
      <c r="N1769" s="232"/>
      <c r="O1769" s="86"/>
      <c r="P1769" s="86"/>
      <c r="Q1769" s="86"/>
      <c r="R1769" s="86"/>
      <c r="S1769" s="86"/>
      <c r="T1769" s="87"/>
      <c r="U1769" s="40"/>
      <c r="V1769" s="40"/>
      <c r="W1769" s="40"/>
      <c r="X1769" s="40"/>
      <c r="Y1769" s="40"/>
      <c r="Z1769" s="40"/>
      <c r="AA1769" s="40"/>
      <c r="AB1769" s="40"/>
      <c r="AC1769" s="40"/>
      <c r="AD1769" s="40"/>
      <c r="AE1769" s="40"/>
      <c r="AT1769" s="19" t="s">
        <v>165</v>
      </c>
      <c r="AU1769" s="19" t="s">
        <v>83</v>
      </c>
    </row>
    <row r="1770" s="13" customFormat="1">
      <c r="A1770" s="13"/>
      <c r="B1770" s="233"/>
      <c r="C1770" s="234"/>
      <c r="D1770" s="228" t="s">
        <v>170</v>
      </c>
      <c r="E1770" s="235" t="s">
        <v>28</v>
      </c>
      <c r="F1770" s="236" t="s">
        <v>2680</v>
      </c>
      <c r="G1770" s="234"/>
      <c r="H1770" s="237">
        <v>616.01300000000003</v>
      </c>
      <c r="I1770" s="238"/>
      <c r="J1770" s="234"/>
      <c r="K1770" s="234"/>
      <c r="L1770" s="239"/>
      <c r="M1770" s="240"/>
      <c r="N1770" s="241"/>
      <c r="O1770" s="241"/>
      <c r="P1770" s="241"/>
      <c r="Q1770" s="241"/>
      <c r="R1770" s="241"/>
      <c r="S1770" s="241"/>
      <c r="T1770" s="242"/>
      <c r="U1770" s="13"/>
      <c r="V1770" s="13"/>
      <c r="W1770" s="13"/>
      <c r="X1770" s="13"/>
      <c r="Y1770" s="13"/>
      <c r="Z1770" s="13"/>
      <c r="AA1770" s="13"/>
      <c r="AB1770" s="13"/>
      <c r="AC1770" s="13"/>
      <c r="AD1770" s="13"/>
      <c r="AE1770" s="13"/>
      <c r="AT1770" s="243" t="s">
        <v>170</v>
      </c>
      <c r="AU1770" s="243" t="s">
        <v>83</v>
      </c>
      <c r="AV1770" s="13" t="s">
        <v>83</v>
      </c>
      <c r="AW1770" s="13" t="s">
        <v>35</v>
      </c>
      <c r="AX1770" s="13" t="s">
        <v>81</v>
      </c>
      <c r="AY1770" s="243" t="s">
        <v>156</v>
      </c>
    </row>
    <row r="1771" s="2" customFormat="1" ht="24.15" customHeight="1">
      <c r="A1771" s="40"/>
      <c r="B1771" s="41"/>
      <c r="C1771" s="215" t="s">
        <v>2681</v>
      </c>
      <c r="D1771" s="215" t="s">
        <v>158</v>
      </c>
      <c r="E1771" s="216" t="s">
        <v>2682</v>
      </c>
      <c r="F1771" s="217" t="s">
        <v>2683</v>
      </c>
      <c r="G1771" s="218" t="s">
        <v>161</v>
      </c>
      <c r="H1771" s="219">
        <v>8.0999999999999996</v>
      </c>
      <c r="I1771" s="220"/>
      <c r="J1771" s="221">
        <f>ROUND(I1771*H1771,2)</f>
        <v>0</v>
      </c>
      <c r="K1771" s="217" t="s">
        <v>162</v>
      </c>
      <c r="L1771" s="46"/>
      <c r="M1771" s="222" t="s">
        <v>28</v>
      </c>
      <c r="N1771" s="223" t="s">
        <v>45</v>
      </c>
      <c r="O1771" s="86"/>
      <c r="P1771" s="224">
        <f>O1771*H1771</f>
        <v>0</v>
      </c>
      <c r="Q1771" s="224">
        <v>0.00058</v>
      </c>
      <c r="R1771" s="224">
        <f>Q1771*H1771</f>
        <v>0.0046979999999999999</v>
      </c>
      <c r="S1771" s="224">
        <v>0</v>
      </c>
      <c r="T1771" s="225">
        <f>S1771*H1771</f>
        <v>0</v>
      </c>
      <c r="U1771" s="40"/>
      <c r="V1771" s="40"/>
      <c r="W1771" s="40"/>
      <c r="X1771" s="40"/>
      <c r="Y1771" s="40"/>
      <c r="Z1771" s="40"/>
      <c r="AA1771" s="40"/>
      <c r="AB1771" s="40"/>
      <c r="AC1771" s="40"/>
      <c r="AD1771" s="40"/>
      <c r="AE1771" s="40"/>
      <c r="AR1771" s="226" t="s">
        <v>163</v>
      </c>
      <c r="AT1771" s="226" t="s">
        <v>158</v>
      </c>
      <c r="AU1771" s="226" t="s">
        <v>83</v>
      </c>
      <c r="AY1771" s="19" t="s">
        <v>156</v>
      </c>
      <c r="BE1771" s="227">
        <f>IF(N1771="základní",J1771,0)</f>
        <v>0</v>
      </c>
      <c r="BF1771" s="227">
        <f>IF(N1771="snížená",J1771,0)</f>
        <v>0</v>
      </c>
      <c r="BG1771" s="227">
        <f>IF(N1771="zákl. přenesená",J1771,0)</f>
        <v>0</v>
      </c>
      <c r="BH1771" s="227">
        <f>IF(N1771="sníž. přenesená",J1771,0)</f>
        <v>0</v>
      </c>
      <c r="BI1771" s="227">
        <f>IF(N1771="nulová",J1771,0)</f>
        <v>0</v>
      </c>
      <c r="BJ1771" s="19" t="s">
        <v>81</v>
      </c>
      <c r="BK1771" s="227">
        <f>ROUND(I1771*H1771,2)</f>
        <v>0</v>
      </c>
      <c r="BL1771" s="19" t="s">
        <v>163</v>
      </c>
      <c r="BM1771" s="226" t="s">
        <v>2684</v>
      </c>
    </row>
    <row r="1772" s="2" customFormat="1">
      <c r="A1772" s="40"/>
      <c r="B1772" s="41"/>
      <c r="C1772" s="42"/>
      <c r="D1772" s="228" t="s">
        <v>165</v>
      </c>
      <c r="E1772" s="42"/>
      <c r="F1772" s="229" t="s">
        <v>2683</v>
      </c>
      <c r="G1772" s="42"/>
      <c r="H1772" s="42"/>
      <c r="I1772" s="230"/>
      <c r="J1772" s="42"/>
      <c r="K1772" s="42"/>
      <c r="L1772" s="46"/>
      <c r="M1772" s="231"/>
      <c r="N1772" s="232"/>
      <c r="O1772" s="86"/>
      <c r="P1772" s="86"/>
      <c r="Q1772" s="86"/>
      <c r="R1772" s="86"/>
      <c r="S1772" s="86"/>
      <c r="T1772" s="87"/>
      <c r="U1772" s="40"/>
      <c r="V1772" s="40"/>
      <c r="W1772" s="40"/>
      <c r="X1772" s="40"/>
      <c r="Y1772" s="40"/>
      <c r="Z1772" s="40"/>
      <c r="AA1772" s="40"/>
      <c r="AB1772" s="40"/>
      <c r="AC1772" s="40"/>
      <c r="AD1772" s="40"/>
      <c r="AE1772" s="40"/>
      <c r="AT1772" s="19" t="s">
        <v>165</v>
      </c>
      <c r="AU1772" s="19" t="s">
        <v>83</v>
      </c>
    </row>
    <row r="1773" s="13" customFormat="1">
      <c r="A1773" s="13"/>
      <c r="B1773" s="233"/>
      <c r="C1773" s="234"/>
      <c r="D1773" s="228" t="s">
        <v>170</v>
      </c>
      <c r="E1773" s="235" t="s">
        <v>28</v>
      </c>
      <c r="F1773" s="236" t="s">
        <v>2685</v>
      </c>
      <c r="G1773" s="234"/>
      <c r="H1773" s="237">
        <v>8.0999999999999996</v>
      </c>
      <c r="I1773" s="238"/>
      <c r="J1773" s="234"/>
      <c r="K1773" s="234"/>
      <c r="L1773" s="239"/>
      <c r="M1773" s="240"/>
      <c r="N1773" s="241"/>
      <c r="O1773" s="241"/>
      <c r="P1773" s="241"/>
      <c r="Q1773" s="241"/>
      <c r="R1773" s="241"/>
      <c r="S1773" s="241"/>
      <c r="T1773" s="242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43" t="s">
        <v>170</v>
      </c>
      <c r="AU1773" s="243" t="s">
        <v>83</v>
      </c>
      <c r="AV1773" s="13" t="s">
        <v>83</v>
      </c>
      <c r="AW1773" s="13" t="s">
        <v>35</v>
      </c>
      <c r="AX1773" s="13" t="s">
        <v>81</v>
      </c>
      <c r="AY1773" s="243" t="s">
        <v>156</v>
      </c>
    </row>
    <row r="1774" s="2" customFormat="1" ht="24.15" customHeight="1">
      <c r="A1774" s="40"/>
      <c r="B1774" s="41"/>
      <c r="C1774" s="255" t="s">
        <v>2686</v>
      </c>
      <c r="D1774" s="255" t="s">
        <v>273</v>
      </c>
      <c r="E1774" s="256" t="s">
        <v>2687</v>
      </c>
      <c r="F1774" s="257" t="s">
        <v>2688</v>
      </c>
      <c r="G1774" s="258" t="s">
        <v>161</v>
      </c>
      <c r="H1774" s="259">
        <v>8.9100000000000001</v>
      </c>
      <c r="I1774" s="260"/>
      <c r="J1774" s="261">
        <f>ROUND(I1774*H1774,2)</f>
        <v>0</v>
      </c>
      <c r="K1774" s="257" t="s">
        <v>162</v>
      </c>
      <c r="L1774" s="262"/>
      <c r="M1774" s="263" t="s">
        <v>28</v>
      </c>
      <c r="N1774" s="264" t="s">
        <v>45</v>
      </c>
      <c r="O1774" s="86"/>
      <c r="P1774" s="224">
        <f>O1774*H1774</f>
        <v>0</v>
      </c>
      <c r="Q1774" s="224">
        <v>0.01</v>
      </c>
      <c r="R1774" s="224">
        <f>Q1774*H1774</f>
        <v>0.089099999999999999</v>
      </c>
      <c r="S1774" s="224">
        <v>0</v>
      </c>
      <c r="T1774" s="225">
        <f>S1774*H1774</f>
        <v>0</v>
      </c>
      <c r="U1774" s="40"/>
      <c r="V1774" s="40"/>
      <c r="W1774" s="40"/>
      <c r="X1774" s="40"/>
      <c r="Y1774" s="40"/>
      <c r="Z1774" s="40"/>
      <c r="AA1774" s="40"/>
      <c r="AB1774" s="40"/>
      <c r="AC1774" s="40"/>
      <c r="AD1774" s="40"/>
      <c r="AE1774" s="40"/>
      <c r="AR1774" s="226" t="s">
        <v>196</v>
      </c>
      <c r="AT1774" s="226" t="s">
        <v>273</v>
      </c>
      <c r="AU1774" s="226" t="s">
        <v>83</v>
      </c>
      <c r="AY1774" s="19" t="s">
        <v>156</v>
      </c>
      <c r="BE1774" s="227">
        <f>IF(N1774="základní",J1774,0)</f>
        <v>0</v>
      </c>
      <c r="BF1774" s="227">
        <f>IF(N1774="snížená",J1774,0)</f>
        <v>0</v>
      </c>
      <c r="BG1774" s="227">
        <f>IF(N1774="zákl. přenesená",J1774,0)</f>
        <v>0</v>
      </c>
      <c r="BH1774" s="227">
        <f>IF(N1774="sníž. přenesená",J1774,0)</f>
        <v>0</v>
      </c>
      <c r="BI1774" s="227">
        <f>IF(N1774="nulová",J1774,0)</f>
        <v>0</v>
      </c>
      <c r="BJ1774" s="19" t="s">
        <v>81</v>
      </c>
      <c r="BK1774" s="227">
        <f>ROUND(I1774*H1774,2)</f>
        <v>0</v>
      </c>
      <c r="BL1774" s="19" t="s">
        <v>163</v>
      </c>
      <c r="BM1774" s="226" t="s">
        <v>2689</v>
      </c>
    </row>
    <row r="1775" s="2" customFormat="1">
      <c r="A1775" s="40"/>
      <c r="B1775" s="41"/>
      <c r="C1775" s="42"/>
      <c r="D1775" s="228" t="s">
        <v>165</v>
      </c>
      <c r="E1775" s="42"/>
      <c r="F1775" s="229" t="s">
        <v>2688</v>
      </c>
      <c r="G1775" s="42"/>
      <c r="H1775" s="42"/>
      <c r="I1775" s="230"/>
      <c r="J1775" s="42"/>
      <c r="K1775" s="42"/>
      <c r="L1775" s="46"/>
      <c r="M1775" s="231"/>
      <c r="N1775" s="232"/>
      <c r="O1775" s="86"/>
      <c r="P1775" s="86"/>
      <c r="Q1775" s="86"/>
      <c r="R1775" s="86"/>
      <c r="S1775" s="86"/>
      <c r="T1775" s="87"/>
      <c r="U1775" s="40"/>
      <c r="V1775" s="40"/>
      <c r="W1775" s="40"/>
      <c r="X1775" s="40"/>
      <c r="Y1775" s="40"/>
      <c r="Z1775" s="40"/>
      <c r="AA1775" s="40"/>
      <c r="AB1775" s="40"/>
      <c r="AC1775" s="40"/>
      <c r="AD1775" s="40"/>
      <c r="AE1775" s="40"/>
      <c r="AT1775" s="19" t="s">
        <v>165</v>
      </c>
      <c r="AU1775" s="19" t="s">
        <v>83</v>
      </c>
    </row>
    <row r="1776" s="13" customFormat="1">
      <c r="A1776" s="13"/>
      <c r="B1776" s="233"/>
      <c r="C1776" s="234"/>
      <c r="D1776" s="228" t="s">
        <v>170</v>
      </c>
      <c r="E1776" s="235" t="s">
        <v>28</v>
      </c>
      <c r="F1776" s="236" t="s">
        <v>2690</v>
      </c>
      <c r="G1776" s="234"/>
      <c r="H1776" s="237">
        <v>8.9100000000000001</v>
      </c>
      <c r="I1776" s="238"/>
      <c r="J1776" s="234"/>
      <c r="K1776" s="234"/>
      <c r="L1776" s="239"/>
      <c r="M1776" s="240"/>
      <c r="N1776" s="241"/>
      <c r="O1776" s="241"/>
      <c r="P1776" s="241"/>
      <c r="Q1776" s="241"/>
      <c r="R1776" s="241"/>
      <c r="S1776" s="241"/>
      <c r="T1776" s="242"/>
      <c r="U1776" s="13"/>
      <c r="V1776" s="13"/>
      <c r="W1776" s="13"/>
      <c r="X1776" s="13"/>
      <c r="Y1776" s="13"/>
      <c r="Z1776" s="13"/>
      <c r="AA1776" s="13"/>
      <c r="AB1776" s="13"/>
      <c r="AC1776" s="13"/>
      <c r="AD1776" s="13"/>
      <c r="AE1776" s="13"/>
      <c r="AT1776" s="243" t="s">
        <v>170</v>
      </c>
      <c r="AU1776" s="243" t="s">
        <v>83</v>
      </c>
      <c r="AV1776" s="13" t="s">
        <v>83</v>
      </c>
      <c r="AW1776" s="13" t="s">
        <v>35</v>
      </c>
      <c r="AX1776" s="13" t="s">
        <v>81</v>
      </c>
      <c r="AY1776" s="243" t="s">
        <v>156</v>
      </c>
    </row>
    <row r="1777" s="2" customFormat="1" ht="24.15" customHeight="1">
      <c r="A1777" s="40"/>
      <c r="B1777" s="41"/>
      <c r="C1777" s="215" t="s">
        <v>2691</v>
      </c>
      <c r="D1777" s="215" t="s">
        <v>158</v>
      </c>
      <c r="E1777" s="216" t="s">
        <v>2692</v>
      </c>
      <c r="F1777" s="217" t="s">
        <v>2693</v>
      </c>
      <c r="G1777" s="218" t="s">
        <v>161</v>
      </c>
      <c r="H1777" s="219">
        <v>1.0800000000000001</v>
      </c>
      <c r="I1777" s="220"/>
      <c r="J1777" s="221">
        <f>ROUND(I1777*H1777,2)</f>
        <v>0</v>
      </c>
      <c r="K1777" s="217" t="s">
        <v>162</v>
      </c>
      <c r="L1777" s="46"/>
      <c r="M1777" s="222" t="s">
        <v>28</v>
      </c>
      <c r="N1777" s="223" t="s">
        <v>45</v>
      </c>
      <c r="O1777" s="86"/>
      <c r="P1777" s="224">
        <f>O1777*H1777</f>
        <v>0</v>
      </c>
      <c r="Q1777" s="224">
        <v>0.00051999999999999995</v>
      </c>
      <c r="R1777" s="224">
        <f>Q1777*H1777</f>
        <v>0.00056159999999999999</v>
      </c>
      <c r="S1777" s="224">
        <v>0</v>
      </c>
      <c r="T1777" s="225">
        <f>S1777*H1777</f>
        <v>0</v>
      </c>
      <c r="U1777" s="40"/>
      <c r="V1777" s="40"/>
      <c r="W1777" s="40"/>
      <c r="X1777" s="40"/>
      <c r="Y1777" s="40"/>
      <c r="Z1777" s="40"/>
      <c r="AA1777" s="40"/>
      <c r="AB1777" s="40"/>
      <c r="AC1777" s="40"/>
      <c r="AD1777" s="40"/>
      <c r="AE1777" s="40"/>
      <c r="AR1777" s="226" t="s">
        <v>1391</v>
      </c>
      <c r="AT1777" s="226" t="s">
        <v>158</v>
      </c>
      <c r="AU1777" s="226" t="s">
        <v>83</v>
      </c>
      <c r="AY1777" s="19" t="s">
        <v>156</v>
      </c>
      <c r="BE1777" s="227">
        <f>IF(N1777="základní",J1777,0)</f>
        <v>0</v>
      </c>
      <c r="BF1777" s="227">
        <f>IF(N1777="snížená",J1777,0)</f>
        <v>0</v>
      </c>
      <c r="BG1777" s="227">
        <f>IF(N1777="zákl. přenesená",J1777,0)</f>
        <v>0</v>
      </c>
      <c r="BH1777" s="227">
        <f>IF(N1777="sníž. přenesená",J1777,0)</f>
        <v>0</v>
      </c>
      <c r="BI1777" s="227">
        <f>IF(N1777="nulová",J1777,0)</f>
        <v>0</v>
      </c>
      <c r="BJ1777" s="19" t="s">
        <v>81</v>
      </c>
      <c r="BK1777" s="227">
        <f>ROUND(I1777*H1777,2)</f>
        <v>0</v>
      </c>
      <c r="BL1777" s="19" t="s">
        <v>1391</v>
      </c>
      <c r="BM1777" s="226" t="s">
        <v>2694</v>
      </c>
    </row>
    <row r="1778" s="2" customFormat="1">
      <c r="A1778" s="40"/>
      <c r="B1778" s="41"/>
      <c r="C1778" s="42"/>
      <c r="D1778" s="228" t="s">
        <v>165</v>
      </c>
      <c r="E1778" s="42"/>
      <c r="F1778" s="229" t="s">
        <v>2693</v>
      </c>
      <c r="G1778" s="42"/>
      <c r="H1778" s="42"/>
      <c r="I1778" s="230"/>
      <c r="J1778" s="42"/>
      <c r="K1778" s="42"/>
      <c r="L1778" s="46"/>
      <c r="M1778" s="231"/>
      <c r="N1778" s="232"/>
      <c r="O1778" s="86"/>
      <c r="P1778" s="86"/>
      <c r="Q1778" s="86"/>
      <c r="R1778" s="86"/>
      <c r="S1778" s="86"/>
      <c r="T1778" s="87"/>
      <c r="U1778" s="40"/>
      <c r="V1778" s="40"/>
      <c r="W1778" s="40"/>
      <c r="X1778" s="40"/>
      <c r="Y1778" s="40"/>
      <c r="Z1778" s="40"/>
      <c r="AA1778" s="40"/>
      <c r="AB1778" s="40"/>
      <c r="AC1778" s="40"/>
      <c r="AD1778" s="40"/>
      <c r="AE1778" s="40"/>
      <c r="AT1778" s="19" t="s">
        <v>165</v>
      </c>
      <c r="AU1778" s="19" t="s">
        <v>83</v>
      </c>
    </row>
    <row r="1779" s="2" customFormat="1" ht="24.15" customHeight="1">
      <c r="A1779" s="40"/>
      <c r="B1779" s="41"/>
      <c r="C1779" s="255" t="s">
        <v>2695</v>
      </c>
      <c r="D1779" s="255" t="s">
        <v>273</v>
      </c>
      <c r="E1779" s="256" t="s">
        <v>2687</v>
      </c>
      <c r="F1779" s="257" t="s">
        <v>2688</v>
      </c>
      <c r="G1779" s="258" t="s">
        <v>161</v>
      </c>
      <c r="H1779" s="259">
        <v>1.1879999999999999</v>
      </c>
      <c r="I1779" s="260"/>
      <c r="J1779" s="261">
        <f>ROUND(I1779*H1779,2)</f>
        <v>0</v>
      </c>
      <c r="K1779" s="257" t="s">
        <v>162</v>
      </c>
      <c r="L1779" s="262"/>
      <c r="M1779" s="263" t="s">
        <v>28</v>
      </c>
      <c r="N1779" s="264" t="s">
        <v>45</v>
      </c>
      <c r="O1779" s="86"/>
      <c r="P1779" s="224">
        <f>O1779*H1779</f>
        <v>0</v>
      </c>
      <c r="Q1779" s="224">
        <v>0.01</v>
      </c>
      <c r="R1779" s="224">
        <f>Q1779*H1779</f>
        <v>0.01188</v>
      </c>
      <c r="S1779" s="224">
        <v>0</v>
      </c>
      <c r="T1779" s="225">
        <f>S1779*H1779</f>
        <v>0</v>
      </c>
      <c r="U1779" s="40"/>
      <c r="V1779" s="40"/>
      <c r="W1779" s="40"/>
      <c r="X1779" s="40"/>
      <c r="Y1779" s="40"/>
      <c r="Z1779" s="40"/>
      <c r="AA1779" s="40"/>
      <c r="AB1779" s="40"/>
      <c r="AC1779" s="40"/>
      <c r="AD1779" s="40"/>
      <c r="AE1779" s="40"/>
      <c r="AR1779" s="226" t="s">
        <v>1411</v>
      </c>
      <c r="AT1779" s="226" t="s">
        <v>273</v>
      </c>
      <c r="AU1779" s="226" t="s">
        <v>83</v>
      </c>
      <c r="AY1779" s="19" t="s">
        <v>156</v>
      </c>
      <c r="BE1779" s="227">
        <f>IF(N1779="základní",J1779,0)</f>
        <v>0</v>
      </c>
      <c r="BF1779" s="227">
        <f>IF(N1779="snížená",J1779,0)</f>
        <v>0</v>
      </c>
      <c r="BG1779" s="227">
        <f>IF(N1779="zákl. přenesená",J1779,0)</f>
        <v>0</v>
      </c>
      <c r="BH1779" s="227">
        <f>IF(N1779="sníž. přenesená",J1779,0)</f>
        <v>0</v>
      </c>
      <c r="BI1779" s="227">
        <f>IF(N1779="nulová",J1779,0)</f>
        <v>0</v>
      </c>
      <c r="BJ1779" s="19" t="s">
        <v>81</v>
      </c>
      <c r="BK1779" s="227">
        <f>ROUND(I1779*H1779,2)</f>
        <v>0</v>
      </c>
      <c r="BL1779" s="19" t="s">
        <v>1391</v>
      </c>
      <c r="BM1779" s="226" t="s">
        <v>2696</v>
      </c>
    </row>
    <row r="1780" s="2" customFormat="1">
      <c r="A1780" s="40"/>
      <c r="B1780" s="41"/>
      <c r="C1780" s="42"/>
      <c r="D1780" s="228" t="s">
        <v>165</v>
      </c>
      <c r="E1780" s="42"/>
      <c r="F1780" s="229" t="s">
        <v>2688</v>
      </c>
      <c r="G1780" s="42"/>
      <c r="H1780" s="42"/>
      <c r="I1780" s="230"/>
      <c r="J1780" s="42"/>
      <c r="K1780" s="42"/>
      <c r="L1780" s="46"/>
      <c r="M1780" s="231"/>
      <c r="N1780" s="232"/>
      <c r="O1780" s="86"/>
      <c r="P1780" s="86"/>
      <c r="Q1780" s="86"/>
      <c r="R1780" s="86"/>
      <c r="S1780" s="86"/>
      <c r="T1780" s="87"/>
      <c r="U1780" s="40"/>
      <c r="V1780" s="40"/>
      <c r="W1780" s="40"/>
      <c r="X1780" s="40"/>
      <c r="Y1780" s="40"/>
      <c r="Z1780" s="40"/>
      <c r="AA1780" s="40"/>
      <c r="AB1780" s="40"/>
      <c r="AC1780" s="40"/>
      <c r="AD1780" s="40"/>
      <c r="AE1780" s="40"/>
      <c r="AT1780" s="19" t="s">
        <v>165</v>
      </c>
      <c r="AU1780" s="19" t="s">
        <v>83</v>
      </c>
    </row>
    <row r="1781" s="13" customFormat="1">
      <c r="A1781" s="13"/>
      <c r="B1781" s="233"/>
      <c r="C1781" s="234"/>
      <c r="D1781" s="228" t="s">
        <v>170</v>
      </c>
      <c r="E1781" s="235" t="s">
        <v>28</v>
      </c>
      <c r="F1781" s="236" t="s">
        <v>2697</v>
      </c>
      <c r="G1781" s="234"/>
      <c r="H1781" s="237">
        <v>1.1879999999999999</v>
      </c>
      <c r="I1781" s="238"/>
      <c r="J1781" s="234"/>
      <c r="K1781" s="234"/>
      <c r="L1781" s="239"/>
      <c r="M1781" s="240"/>
      <c r="N1781" s="241"/>
      <c r="O1781" s="241"/>
      <c r="P1781" s="241"/>
      <c r="Q1781" s="241"/>
      <c r="R1781" s="241"/>
      <c r="S1781" s="241"/>
      <c r="T1781" s="242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43" t="s">
        <v>170</v>
      </c>
      <c r="AU1781" s="243" t="s">
        <v>83</v>
      </c>
      <c r="AV1781" s="13" t="s">
        <v>83</v>
      </c>
      <c r="AW1781" s="13" t="s">
        <v>35</v>
      </c>
      <c r="AX1781" s="13" t="s">
        <v>81</v>
      </c>
      <c r="AY1781" s="243" t="s">
        <v>156</v>
      </c>
    </row>
    <row r="1782" s="2" customFormat="1" ht="37.8" customHeight="1">
      <c r="A1782" s="40"/>
      <c r="B1782" s="41"/>
      <c r="C1782" s="215" t="s">
        <v>2698</v>
      </c>
      <c r="D1782" s="215" t="s">
        <v>158</v>
      </c>
      <c r="E1782" s="216" t="s">
        <v>2699</v>
      </c>
      <c r="F1782" s="217" t="s">
        <v>2700</v>
      </c>
      <c r="G1782" s="218" t="s">
        <v>161</v>
      </c>
      <c r="H1782" s="219">
        <v>560.01199999999994</v>
      </c>
      <c r="I1782" s="220"/>
      <c r="J1782" s="221">
        <f>ROUND(I1782*H1782,2)</f>
        <v>0</v>
      </c>
      <c r="K1782" s="217" t="s">
        <v>338</v>
      </c>
      <c r="L1782" s="46"/>
      <c r="M1782" s="222" t="s">
        <v>28</v>
      </c>
      <c r="N1782" s="223" t="s">
        <v>45</v>
      </c>
      <c r="O1782" s="86"/>
      <c r="P1782" s="224">
        <f>O1782*H1782</f>
        <v>0</v>
      </c>
      <c r="Q1782" s="224">
        <v>0</v>
      </c>
      <c r="R1782" s="224">
        <f>Q1782*H1782</f>
        <v>0</v>
      </c>
      <c r="S1782" s="224">
        <v>0</v>
      </c>
      <c r="T1782" s="225">
        <f>S1782*H1782</f>
        <v>0</v>
      </c>
      <c r="U1782" s="40"/>
      <c r="V1782" s="40"/>
      <c r="W1782" s="40"/>
      <c r="X1782" s="40"/>
      <c r="Y1782" s="40"/>
      <c r="Z1782" s="40"/>
      <c r="AA1782" s="40"/>
      <c r="AB1782" s="40"/>
      <c r="AC1782" s="40"/>
      <c r="AD1782" s="40"/>
      <c r="AE1782" s="40"/>
      <c r="AR1782" s="226" t="s">
        <v>1391</v>
      </c>
      <c r="AT1782" s="226" t="s">
        <v>158</v>
      </c>
      <c r="AU1782" s="226" t="s">
        <v>83</v>
      </c>
      <c r="AY1782" s="19" t="s">
        <v>156</v>
      </c>
      <c r="BE1782" s="227">
        <f>IF(N1782="základní",J1782,0)</f>
        <v>0</v>
      </c>
      <c r="BF1782" s="227">
        <f>IF(N1782="snížená",J1782,0)</f>
        <v>0</v>
      </c>
      <c r="BG1782" s="227">
        <f>IF(N1782="zákl. přenesená",J1782,0)</f>
        <v>0</v>
      </c>
      <c r="BH1782" s="227">
        <f>IF(N1782="sníž. přenesená",J1782,0)</f>
        <v>0</v>
      </c>
      <c r="BI1782" s="227">
        <f>IF(N1782="nulová",J1782,0)</f>
        <v>0</v>
      </c>
      <c r="BJ1782" s="19" t="s">
        <v>81</v>
      </c>
      <c r="BK1782" s="227">
        <f>ROUND(I1782*H1782,2)</f>
        <v>0</v>
      </c>
      <c r="BL1782" s="19" t="s">
        <v>1391</v>
      </c>
      <c r="BM1782" s="226" t="s">
        <v>2701</v>
      </c>
    </row>
    <row r="1783" s="2" customFormat="1">
      <c r="A1783" s="40"/>
      <c r="B1783" s="41"/>
      <c r="C1783" s="42"/>
      <c r="D1783" s="228" t="s">
        <v>165</v>
      </c>
      <c r="E1783" s="42"/>
      <c r="F1783" s="229" t="s">
        <v>2700</v>
      </c>
      <c r="G1783" s="42"/>
      <c r="H1783" s="42"/>
      <c r="I1783" s="230"/>
      <c r="J1783" s="42"/>
      <c r="K1783" s="42"/>
      <c r="L1783" s="46"/>
      <c r="M1783" s="231"/>
      <c r="N1783" s="232"/>
      <c r="O1783" s="86"/>
      <c r="P1783" s="86"/>
      <c r="Q1783" s="86"/>
      <c r="R1783" s="86"/>
      <c r="S1783" s="86"/>
      <c r="T1783" s="87"/>
      <c r="U1783" s="40"/>
      <c r="V1783" s="40"/>
      <c r="W1783" s="40"/>
      <c r="X1783" s="40"/>
      <c r="Y1783" s="40"/>
      <c r="Z1783" s="40"/>
      <c r="AA1783" s="40"/>
      <c r="AB1783" s="40"/>
      <c r="AC1783" s="40"/>
      <c r="AD1783" s="40"/>
      <c r="AE1783" s="40"/>
      <c r="AT1783" s="19" t="s">
        <v>165</v>
      </c>
      <c r="AU1783" s="19" t="s">
        <v>83</v>
      </c>
    </row>
    <row r="1784" s="13" customFormat="1">
      <c r="A1784" s="13"/>
      <c r="B1784" s="233"/>
      <c r="C1784" s="234"/>
      <c r="D1784" s="228" t="s">
        <v>170</v>
      </c>
      <c r="E1784" s="235" t="s">
        <v>28</v>
      </c>
      <c r="F1784" s="236" t="s">
        <v>2702</v>
      </c>
      <c r="G1784" s="234"/>
      <c r="H1784" s="237">
        <v>560.01199999999994</v>
      </c>
      <c r="I1784" s="238"/>
      <c r="J1784" s="234"/>
      <c r="K1784" s="234"/>
      <c r="L1784" s="239"/>
      <c r="M1784" s="240"/>
      <c r="N1784" s="241"/>
      <c r="O1784" s="241"/>
      <c r="P1784" s="241"/>
      <c r="Q1784" s="241"/>
      <c r="R1784" s="241"/>
      <c r="S1784" s="241"/>
      <c r="T1784" s="242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43" t="s">
        <v>170</v>
      </c>
      <c r="AU1784" s="243" t="s">
        <v>83</v>
      </c>
      <c r="AV1784" s="13" t="s">
        <v>83</v>
      </c>
      <c r="AW1784" s="13" t="s">
        <v>35</v>
      </c>
      <c r="AX1784" s="13" t="s">
        <v>81</v>
      </c>
      <c r="AY1784" s="243" t="s">
        <v>156</v>
      </c>
    </row>
    <row r="1785" s="12" customFormat="1" ht="22.8" customHeight="1">
      <c r="A1785" s="12"/>
      <c r="B1785" s="199"/>
      <c r="C1785" s="200"/>
      <c r="D1785" s="201" t="s">
        <v>73</v>
      </c>
      <c r="E1785" s="213" t="s">
        <v>2703</v>
      </c>
      <c r="F1785" s="213" t="s">
        <v>2704</v>
      </c>
      <c r="G1785" s="200"/>
      <c r="H1785" s="200"/>
      <c r="I1785" s="203"/>
      <c r="J1785" s="214">
        <f>BK1785</f>
        <v>0</v>
      </c>
      <c r="K1785" s="200"/>
      <c r="L1785" s="205"/>
      <c r="M1785" s="206"/>
      <c r="N1785" s="207"/>
      <c r="O1785" s="207"/>
      <c r="P1785" s="208">
        <f>SUM(P1786:P1802)</f>
        <v>0</v>
      </c>
      <c r="Q1785" s="207"/>
      <c r="R1785" s="208">
        <f>SUM(R1786:R1802)</f>
        <v>0.40473219999999993</v>
      </c>
      <c r="S1785" s="207"/>
      <c r="T1785" s="209">
        <f>SUM(T1786:T1802)</f>
        <v>0</v>
      </c>
      <c r="U1785" s="12"/>
      <c r="V1785" s="12"/>
      <c r="W1785" s="12"/>
      <c r="X1785" s="12"/>
      <c r="Y1785" s="12"/>
      <c r="Z1785" s="12"/>
      <c r="AA1785" s="12"/>
      <c r="AB1785" s="12"/>
      <c r="AC1785" s="12"/>
      <c r="AD1785" s="12"/>
      <c r="AE1785" s="12"/>
      <c r="AR1785" s="210" t="s">
        <v>83</v>
      </c>
      <c r="AT1785" s="211" t="s">
        <v>73</v>
      </c>
      <c r="AU1785" s="211" t="s">
        <v>81</v>
      </c>
      <c r="AY1785" s="210" t="s">
        <v>156</v>
      </c>
      <c r="BK1785" s="212">
        <f>SUM(BK1786:BK1802)</f>
        <v>0</v>
      </c>
    </row>
    <row r="1786" s="2" customFormat="1" ht="24.15" customHeight="1">
      <c r="A1786" s="40"/>
      <c r="B1786" s="41"/>
      <c r="C1786" s="215" t="s">
        <v>2705</v>
      </c>
      <c r="D1786" s="215" t="s">
        <v>158</v>
      </c>
      <c r="E1786" s="216" t="s">
        <v>2706</v>
      </c>
      <c r="F1786" s="217" t="s">
        <v>2707</v>
      </c>
      <c r="G1786" s="218" t="s">
        <v>161</v>
      </c>
      <c r="H1786" s="219">
        <v>5953.8779999999997</v>
      </c>
      <c r="I1786" s="220"/>
      <c r="J1786" s="221">
        <f>ROUND(I1786*H1786,2)</f>
        <v>0</v>
      </c>
      <c r="K1786" s="217" t="s">
        <v>162</v>
      </c>
      <c r="L1786" s="46"/>
      <c r="M1786" s="222" t="s">
        <v>28</v>
      </c>
      <c r="N1786" s="223" t="s">
        <v>45</v>
      </c>
      <c r="O1786" s="86"/>
      <c r="P1786" s="224">
        <f>O1786*H1786</f>
        <v>0</v>
      </c>
      <c r="Q1786" s="224">
        <v>0</v>
      </c>
      <c r="R1786" s="224">
        <f>Q1786*H1786</f>
        <v>0</v>
      </c>
      <c r="S1786" s="224">
        <v>0</v>
      </c>
      <c r="T1786" s="225">
        <f>S1786*H1786</f>
        <v>0</v>
      </c>
      <c r="U1786" s="40"/>
      <c r="V1786" s="40"/>
      <c r="W1786" s="40"/>
      <c r="X1786" s="40"/>
      <c r="Y1786" s="40"/>
      <c r="Z1786" s="40"/>
      <c r="AA1786" s="40"/>
      <c r="AB1786" s="40"/>
      <c r="AC1786" s="40"/>
      <c r="AD1786" s="40"/>
      <c r="AE1786" s="40"/>
      <c r="AR1786" s="226" t="s">
        <v>1391</v>
      </c>
      <c r="AT1786" s="226" t="s">
        <v>158</v>
      </c>
      <c r="AU1786" s="226" t="s">
        <v>83</v>
      </c>
      <c r="AY1786" s="19" t="s">
        <v>156</v>
      </c>
      <c r="BE1786" s="227">
        <f>IF(N1786="základní",J1786,0)</f>
        <v>0</v>
      </c>
      <c r="BF1786" s="227">
        <f>IF(N1786="snížená",J1786,0)</f>
        <v>0</v>
      </c>
      <c r="BG1786" s="227">
        <f>IF(N1786="zákl. přenesená",J1786,0)</f>
        <v>0</v>
      </c>
      <c r="BH1786" s="227">
        <f>IF(N1786="sníž. přenesená",J1786,0)</f>
        <v>0</v>
      </c>
      <c r="BI1786" s="227">
        <f>IF(N1786="nulová",J1786,0)</f>
        <v>0</v>
      </c>
      <c r="BJ1786" s="19" t="s">
        <v>81</v>
      </c>
      <c r="BK1786" s="227">
        <f>ROUND(I1786*H1786,2)</f>
        <v>0</v>
      </c>
      <c r="BL1786" s="19" t="s">
        <v>1391</v>
      </c>
      <c r="BM1786" s="226" t="s">
        <v>2708</v>
      </c>
    </row>
    <row r="1787" s="2" customFormat="1">
      <c r="A1787" s="40"/>
      <c r="B1787" s="41"/>
      <c r="C1787" s="42"/>
      <c r="D1787" s="228" t="s">
        <v>165</v>
      </c>
      <c r="E1787" s="42"/>
      <c r="F1787" s="229" t="s">
        <v>2707</v>
      </c>
      <c r="G1787" s="42"/>
      <c r="H1787" s="42"/>
      <c r="I1787" s="230"/>
      <c r="J1787" s="42"/>
      <c r="K1787" s="42"/>
      <c r="L1787" s="46"/>
      <c r="M1787" s="231"/>
      <c r="N1787" s="232"/>
      <c r="O1787" s="86"/>
      <c r="P1787" s="86"/>
      <c r="Q1787" s="86"/>
      <c r="R1787" s="86"/>
      <c r="S1787" s="86"/>
      <c r="T1787" s="87"/>
      <c r="U1787" s="40"/>
      <c r="V1787" s="40"/>
      <c r="W1787" s="40"/>
      <c r="X1787" s="40"/>
      <c r="Y1787" s="40"/>
      <c r="Z1787" s="40"/>
      <c r="AA1787" s="40"/>
      <c r="AB1787" s="40"/>
      <c r="AC1787" s="40"/>
      <c r="AD1787" s="40"/>
      <c r="AE1787" s="40"/>
      <c r="AT1787" s="19" t="s">
        <v>165</v>
      </c>
      <c r="AU1787" s="19" t="s">
        <v>83</v>
      </c>
    </row>
    <row r="1788" s="13" customFormat="1">
      <c r="A1788" s="13"/>
      <c r="B1788" s="233"/>
      <c r="C1788" s="234"/>
      <c r="D1788" s="228" t="s">
        <v>170</v>
      </c>
      <c r="E1788" s="235" t="s">
        <v>28</v>
      </c>
      <c r="F1788" s="236" t="s">
        <v>2709</v>
      </c>
      <c r="G1788" s="234"/>
      <c r="H1788" s="237">
        <v>5953.8779999999997</v>
      </c>
      <c r="I1788" s="238"/>
      <c r="J1788" s="234"/>
      <c r="K1788" s="234"/>
      <c r="L1788" s="239"/>
      <c r="M1788" s="240"/>
      <c r="N1788" s="241"/>
      <c r="O1788" s="241"/>
      <c r="P1788" s="241"/>
      <c r="Q1788" s="241"/>
      <c r="R1788" s="241"/>
      <c r="S1788" s="241"/>
      <c r="T1788" s="242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43" t="s">
        <v>170</v>
      </c>
      <c r="AU1788" s="243" t="s">
        <v>83</v>
      </c>
      <c r="AV1788" s="13" t="s">
        <v>83</v>
      </c>
      <c r="AW1788" s="13" t="s">
        <v>35</v>
      </c>
      <c r="AX1788" s="13" t="s">
        <v>81</v>
      </c>
      <c r="AY1788" s="243" t="s">
        <v>156</v>
      </c>
    </row>
    <row r="1789" s="2" customFormat="1" ht="37.8" customHeight="1">
      <c r="A1789" s="40"/>
      <c r="B1789" s="41"/>
      <c r="C1789" s="215" t="s">
        <v>2710</v>
      </c>
      <c r="D1789" s="215" t="s">
        <v>158</v>
      </c>
      <c r="E1789" s="216" t="s">
        <v>2711</v>
      </c>
      <c r="F1789" s="217" t="s">
        <v>2712</v>
      </c>
      <c r="G1789" s="218" t="s">
        <v>161</v>
      </c>
      <c r="H1789" s="219">
        <v>1282.5999999999999</v>
      </c>
      <c r="I1789" s="220"/>
      <c r="J1789" s="221">
        <f>ROUND(I1789*H1789,2)</f>
        <v>0</v>
      </c>
      <c r="K1789" s="217" t="s">
        <v>162</v>
      </c>
      <c r="L1789" s="46"/>
      <c r="M1789" s="222" t="s">
        <v>28</v>
      </c>
      <c r="N1789" s="223" t="s">
        <v>45</v>
      </c>
      <c r="O1789" s="86"/>
      <c r="P1789" s="224">
        <f>O1789*H1789</f>
        <v>0</v>
      </c>
      <c r="Q1789" s="224">
        <v>0.00022000000000000001</v>
      </c>
      <c r="R1789" s="224">
        <f>Q1789*H1789</f>
        <v>0.28217199999999998</v>
      </c>
      <c r="S1789" s="224">
        <v>0</v>
      </c>
      <c r="T1789" s="225">
        <f>S1789*H1789</f>
        <v>0</v>
      </c>
      <c r="U1789" s="40"/>
      <c r="V1789" s="40"/>
      <c r="W1789" s="40"/>
      <c r="X1789" s="40"/>
      <c r="Y1789" s="40"/>
      <c r="Z1789" s="40"/>
      <c r="AA1789" s="40"/>
      <c r="AB1789" s="40"/>
      <c r="AC1789" s="40"/>
      <c r="AD1789" s="40"/>
      <c r="AE1789" s="40"/>
      <c r="AR1789" s="226" t="s">
        <v>1391</v>
      </c>
      <c r="AT1789" s="226" t="s">
        <v>158</v>
      </c>
      <c r="AU1789" s="226" t="s">
        <v>83</v>
      </c>
      <c r="AY1789" s="19" t="s">
        <v>156</v>
      </c>
      <c r="BE1789" s="227">
        <f>IF(N1789="základní",J1789,0)</f>
        <v>0</v>
      </c>
      <c r="BF1789" s="227">
        <f>IF(N1789="snížená",J1789,0)</f>
        <v>0</v>
      </c>
      <c r="BG1789" s="227">
        <f>IF(N1789="zákl. přenesená",J1789,0)</f>
        <v>0</v>
      </c>
      <c r="BH1789" s="227">
        <f>IF(N1789="sníž. přenesená",J1789,0)</f>
        <v>0</v>
      </c>
      <c r="BI1789" s="227">
        <f>IF(N1789="nulová",J1789,0)</f>
        <v>0</v>
      </c>
      <c r="BJ1789" s="19" t="s">
        <v>81</v>
      </c>
      <c r="BK1789" s="227">
        <f>ROUND(I1789*H1789,2)</f>
        <v>0</v>
      </c>
      <c r="BL1789" s="19" t="s">
        <v>1391</v>
      </c>
      <c r="BM1789" s="226" t="s">
        <v>2713</v>
      </c>
    </row>
    <row r="1790" s="2" customFormat="1">
      <c r="A1790" s="40"/>
      <c r="B1790" s="41"/>
      <c r="C1790" s="42"/>
      <c r="D1790" s="228" t="s">
        <v>165</v>
      </c>
      <c r="E1790" s="42"/>
      <c r="F1790" s="229" t="s">
        <v>2712</v>
      </c>
      <c r="G1790" s="42"/>
      <c r="H1790" s="42"/>
      <c r="I1790" s="230"/>
      <c r="J1790" s="42"/>
      <c r="K1790" s="42"/>
      <c r="L1790" s="46"/>
      <c r="M1790" s="231"/>
      <c r="N1790" s="232"/>
      <c r="O1790" s="86"/>
      <c r="P1790" s="86"/>
      <c r="Q1790" s="86"/>
      <c r="R1790" s="86"/>
      <c r="S1790" s="86"/>
      <c r="T1790" s="87"/>
      <c r="U1790" s="40"/>
      <c r="V1790" s="40"/>
      <c r="W1790" s="40"/>
      <c r="X1790" s="40"/>
      <c r="Y1790" s="40"/>
      <c r="Z1790" s="40"/>
      <c r="AA1790" s="40"/>
      <c r="AB1790" s="40"/>
      <c r="AC1790" s="40"/>
      <c r="AD1790" s="40"/>
      <c r="AE1790" s="40"/>
      <c r="AT1790" s="19" t="s">
        <v>165</v>
      </c>
      <c r="AU1790" s="19" t="s">
        <v>83</v>
      </c>
    </row>
    <row r="1791" s="13" customFormat="1">
      <c r="A1791" s="13"/>
      <c r="B1791" s="233"/>
      <c r="C1791" s="234"/>
      <c r="D1791" s="228" t="s">
        <v>170</v>
      </c>
      <c r="E1791" s="235" t="s">
        <v>28</v>
      </c>
      <c r="F1791" s="236" t="s">
        <v>2714</v>
      </c>
      <c r="G1791" s="234"/>
      <c r="H1791" s="237">
        <v>1282.5999999999999</v>
      </c>
      <c r="I1791" s="238"/>
      <c r="J1791" s="234"/>
      <c r="K1791" s="234"/>
      <c r="L1791" s="239"/>
      <c r="M1791" s="240"/>
      <c r="N1791" s="241"/>
      <c r="O1791" s="241"/>
      <c r="P1791" s="241"/>
      <c r="Q1791" s="241"/>
      <c r="R1791" s="241"/>
      <c r="S1791" s="241"/>
      <c r="T1791" s="242"/>
      <c r="U1791" s="13"/>
      <c r="V1791" s="13"/>
      <c r="W1791" s="13"/>
      <c r="X1791" s="13"/>
      <c r="Y1791" s="13"/>
      <c r="Z1791" s="13"/>
      <c r="AA1791" s="13"/>
      <c r="AB1791" s="13"/>
      <c r="AC1791" s="13"/>
      <c r="AD1791" s="13"/>
      <c r="AE1791" s="13"/>
      <c r="AT1791" s="243" t="s">
        <v>170</v>
      </c>
      <c r="AU1791" s="243" t="s">
        <v>83</v>
      </c>
      <c r="AV1791" s="13" t="s">
        <v>83</v>
      </c>
      <c r="AW1791" s="13" t="s">
        <v>35</v>
      </c>
      <c r="AX1791" s="13" t="s">
        <v>81</v>
      </c>
      <c r="AY1791" s="243" t="s">
        <v>156</v>
      </c>
    </row>
    <row r="1792" s="2" customFormat="1" ht="24.15" customHeight="1">
      <c r="A1792" s="40"/>
      <c r="B1792" s="41"/>
      <c r="C1792" s="215" t="s">
        <v>2715</v>
      </c>
      <c r="D1792" s="215" t="s">
        <v>158</v>
      </c>
      <c r="E1792" s="216" t="s">
        <v>2716</v>
      </c>
      <c r="F1792" s="217" t="s">
        <v>2717</v>
      </c>
      <c r="G1792" s="218" t="s">
        <v>161</v>
      </c>
      <c r="H1792" s="219">
        <v>705.42999999999995</v>
      </c>
      <c r="I1792" s="220"/>
      <c r="J1792" s="221">
        <f>ROUND(I1792*H1792,2)</f>
        <v>0</v>
      </c>
      <c r="K1792" s="217" t="s">
        <v>162</v>
      </c>
      <c r="L1792" s="46"/>
      <c r="M1792" s="222" t="s">
        <v>28</v>
      </c>
      <c r="N1792" s="223" t="s">
        <v>45</v>
      </c>
      <c r="O1792" s="86"/>
      <c r="P1792" s="224">
        <f>O1792*H1792</f>
        <v>0</v>
      </c>
      <c r="Q1792" s="224">
        <v>0.00013999999999999999</v>
      </c>
      <c r="R1792" s="224">
        <f>Q1792*H1792</f>
        <v>0.098760199999999979</v>
      </c>
      <c r="S1792" s="224">
        <v>0</v>
      </c>
      <c r="T1792" s="225">
        <f>S1792*H1792</f>
        <v>0</v>
      </c>
      <c r="U1792" s="40"/>
      <c r="V1792" s="40"/>
      <c r="W1792" s="40"/>
      <c r="X1792" s="40"/>
      <c r="Y1792" s="40"/>
      <c r="Z1792" s="40"/>
      <c r="AA1792" s="40"/>
      <c r="AB1792" s="40"/>
      <c r="AC1792" s="40"/>
      <c r="AD1792" s="40"/>
      <c r="AE1792" s="40"/>
      <c r="AR1792" s="226" t="s">
        <v>1391</v>
      </c>
      <c r="AT1792" s="226" t="s">
        <v>158</v>
      </c>
      <c r="AU1792" s="226" t="s">
        <v>83</v>
      </c>
      <c r="AY1792" s="19" t="s">
        <v>156</v>
      </c>
      <c r="BE1792" s="227">
        <f>IF(N1792="základní",J1792,0)</f>
        <v>0</v>
      </c>
      <c r="BF1792" s="227">
        <f>IF(N1792="snížená",J1792,0)</f>
        <v>0</v>
      </c>
      <c r="BG1792" s="227">
        <f>IF(N1792="zákl. přenesená",J1792,0)</f>
        <v>0</v>
      </c>
      <c r="BH1792" s="227">
        <f>IF(N1792="sníž. přenesená",J1792,0)</f>
        <v>0</v>
      </c>
      <c r="BI1792" s="227">
        <f>IF(N1792="nulová",J1792,0)</f>
        <v>0</v>
      </c>
      <c r="BJ1792" s="19" t="s">
        <v>81</v>
      </c>
      <c r="BK1792" s="227">
        <f>ROUND(I1792*H1792,2)</f>
        <v>0</v>
      </c>
      <c r="BL1792" s="19" t="s">
        <v>1391</v>
      </c>
      <c r="BM1792" s="226" t="s">
        <v>2718</v>
      </c>
    </row>
    <row r="1793" s="2" customFormat="1">
      <c r="A1793" s="40"/>
      <c r="B1793" s="41"/>
      <c r="C1793" s="42"/>
      <c r="D1793" s="228" t="s">
        <v>165</v>
      </c>
      <c r="E1793" s="42"/>
      <c r="F1793" s="229" t="s">
        <v>2717</v>
      </c>
      <c r="G1793" s="42"/>
      <c r="H1793" s="42"/>
      <c r="I1793" s="230"/>
      <c r="J1793" s="42"/>
      <c r="K1793" s="42"/>
      <c r="L1793" s="46"/>
      <c r="M1793" s="231"/>
      <c r="N1793" s="232"/>
      <c r="O1793" s="86"/>
      <c r="P1793" s="86"/>
      <c r="Q1793" s="86"/>
      <c r="R1793" s="86"/>
      <c r="S1793" s="86"/>
      <c r="T1793" s="87"/>
      <c r="U1793" s="40"/>
      <c r="V1793" s="40"/>
      <c r="W1793" s="40"/>
      <c r="X1793" s="40"/>
      <c r="Y1793" s="40"/>
      <c r="Z1793" s="40"/>
      <c r="AA1793" s="40"/>
      <c r="AB1793" s="40"/>
      <c r="AC1793" s="40"/>
      <c r="AD1793" s="40"/>
      <c r="AE1793" s="40"/>
      <c r="AT1793" s="19" t="s">
        <v>165</v>
      </c>
      <c r="AU1793" s="19" t="s">
        <v>83</v>
      </c>
    </row>
    <row r="1794" s="13" customFormat="1">
      <c r="A1794" s="13"/>
      <c r="B1794" s="233"/>
      <c r="C1794" s="234"/>
      <c r="D1794" s="228" t="s">
        <v>170</v>
      </c>
      <c r="E1794" s="235" t="s">
        <v>28</v>
      </c>
      <c r="F1794" s="236" t="s">
        <v>2719</v>
      </c>
      <c r="G1794" s="234"/>
      <c r="H1794" s="237">
        <v>705.42999999999995</v>
      </c>
      <c r="I1794" s="238"/>
      <c r="J1794" s="234"/>
      <c r="K1794" s="234"/>
      <c r="L1794" s="239"/>
      <c r="M1794" s="240"/>
      <c r="N1794" s="241"/>
      <c r="O1794" s="241"/>
      <c r="P1794" s="241"/>
      <c r="Q1794" s="241"/>
      <c r="R1794" s="241"/>
      <c r="S1794" s="241"/>
      <c r="T1794" s="242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43" t="s">
        <v>170</v>
      </c>
      <c r="AU1794" s="243" t="s">
        <v>83</v>
      </c>
      <c r="AV1794" s="13" t="s">
        <v>83</v>
      </c>
      <c r="AW1794" s="13" t="s">
        <v>35</v>
      </c>
      <c r="AX1794" s="13" t="s">
        <v>81</v>
      </c>
      <c r="AY1794" s="243" t="s">
        <v>156</v>
      </c>
    </row>
    <row r="1795" s="2" customFormat="1" ht="37.8" customHeight="1">
      <c r="A1795" s="40"/>
      <c r="B1795" s="41"/>
      <c r="C1795" s="215" t="s">
        <v>2720</v>
      </c>
      <c r="D1795" s="215" t="s">
        <v>158</v>
      </c>
      <c r="E1795" s="216" t="s">
        <v>2721</v>
      </c>
      <c r="F1795" s="217" t="s">
        <v>2722</v>
      </c>
      <c r="G1795" s="218" t="s">
        <v>161</v>
      </c>
      <c r="H1795" s="219">
        <v>35</v>
      </c>
      <c r="I1795" s="220"/>
      <c r="J1795" s="221">
        <f>ROUND(I1795*H1795,2)</f>
        <v>0</v>
      </c>
      <c r="K1795" s="217" t="s">
        <v>162</v>
      </c>
      <c r="L1795" s="46"/>
      <c r="M1795" s="222" t="s">
        <v>28</v>
      </c>
      <c r="N1795" s="223" t="s">
        <v>45</v>
      </c>
      <c r="O1795" s="86"/>
      <c r="P1795" s="224">
        <f>O1795*H1795</f>
        <v>0</v>
      </c>
      <c r="Q1795" s="224">
        <v>8.0000000000000007E-05</v>
      </c>
      <c r="R1795" s="224">
        <f>Q1795*H1795</f>
        <v>0.0028000000000000004</v>
      </c>
      <c r="S1795" s="224">
        <v>0</v>
      </c>
      <c r="T1795" s="225">
        <f>S1795*H1795</f>
        <v>0</v>
      </c>
      <c r="U1795" s="40"/>
      <c r="V1795" s="40"/>
      <c r="W1795" s="40"/>
      <c r="X1795" s="40"/>
      <c r="Y1795" s="40"/>
      <c r="Z1795" s="40"/>
      <c r="AA1795" s="40"/>
      <c r="AB1795" s="40"/>
      <c r="AC1795" s="40"/>
      <c r="AD1795" s="40"/>
      <c r="AE1795" s="40"/>
      <c r="AR1795" s="226" t="s">
        <v>1391</v>
      </c>
      <c r="AT1795" s="226" t="s">
        <v>158</v>
      </c>
      <c r="AU1795" s="226" t="s">
        <v>83</v>
      </c>
      <c r="AY1795" s="19" t="s">
        <v>156</v>
      </c>
      <c r="BE1795" s="227">
        <f>IF(N1795="základní",J1795,0)</f>
        <v>0</v>
      </c>
      <c r="BF1795" s="227">
        <f>IF(N1795="snížená",J1795,0)</f>
        <v>0</v>
      </c>
      <c r="BG1795" s="227">
        <f>IF(N1795="zákl. přenesená",J1795,0)</f>
        <v>0</v>
      </c>
      <c r="BH1795" s="227">
        <f>IF(N1795="sníž. přenesená",J1795,0)</f>
        <v>0</v>
      </c>
      <c r="BI1795" s="227">
        <f>IF(N1795="nulová",J1795,0)</f>
        <v>0</v>
      </c>
      <c r="BJ1795" s="19" t="s">
        <v>81</v>
      </c>
      <c r="BK1795" s="227">
        <f>ROUND(I1795*H1795,2)</f>
        <v>0</v>
      </c>
      <c r="BL1795" s="19" t="s">
        <v>1391</v>
      </c>
      <c r="BM1795" s="226" t="s">
        <v>2723</v>
      </c>
    </row>
    <row r="1796" s="2" customFormat="1">
      <c r="A1796" s="40"/>
      <c r="B1796" s="41"/>
      <c r="C1796" s="42"/>
      <c r="D1796" s="228" t="s">
        <v>165</v>
      </c>
      <c r="E1796" s="42"/>
      <c r="F1796" s="229" t="s">
        <v>2722</v>
      </c>
      <c r="G1796" s="42"/>
      <c r="H1796" s="42"/>
      <c r="I1796" s="230"/>
      <c r="J1796" s="42"/>
      <c r="K1796" s="42"/>
      <c r="L1796" s="46"/>
      <c r="M1796" s="231"/>
      <c r="N1796" s="232"/>
      <c r="O1796" s="86"/>
      <c r="P1796" s="86"/>
      <c r="Q1796" s="86"/>
      <c r="R1796" s="86"/>
      <c r="S1796" s="86"/>
      <c r="T1796" s="87"/>
      <c r="U1796" s="40"/>
      <c r="V1796" s="40"/>
      <c r="W1796" s="40"/>
      <c r="X1796" s="40"/>
      <c r="Y1796" s="40"/>
      <c r="Z1796" s="40"/>
      <c r="AA1796" s="40"/>
      <c r="AB1796" s="40"/>
      <c r="AC1796" s="40"/>
      <c r="AD1796" s="40"/>
      <c r="AE1796" s="40"/>
      <c r="AT1796" s="19" t="s">
        <v>165</v>
      </c>
      <c r="AU1796" s="19" t="s">
        <v>83</v>
      </c>
    </row>
    <row r="1797" s="13" customFormat="1">
      <c r="A1797" s="13"/>
      <c r="B1797" s="233"/>
      <c r="C1797" s="234"/>
      <c r="D1797" s="228" t="s">
        <v>170</v>
      </c>
      <c r="E1797" s="235" t="s">
        <v>28</v>
      </c>
      <c r="F1797" s="236" t="s">
        <v>2724</v>
      </c>
      <c r="G1797" s="234"/>
      <c r="H1797" s="237">
        <v>35</v>
      </c>
      <c r="I1797" s="238"/>
      <c r="J1797" s="234"/>
      <c r="K1797" s="234"/>
      <c r="L1797" s="239"/>
      <c r="M1797" s="240"/>
      <c r="N1797" s="241"/>
      <c r="O1797" s="241"/>
      <c r="P1797" s="241"/>
      <c r="Q1797" s="241"/>
      <c r="R1797" s="241"/>
      <c r="S1797" s="241"/>
      <c r="T1797" s="242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43" t="s">
        <v>170</v>
      </c>
      <c r="AU1797" s="243" t="s">
        <v>83</v>
      </c>
      <c r="AV1797" s="13" t="s">
        <v>83</v>
      </c>
      <c r="AW1797" s="13" t="s">
        <v>35</v>
      </c>
      <c r="AX1797" s="13" t="s">
        <v>81</v>
      </c>
      <c r="AY1797" s="243" t="s">
        <v>156</v>
      </c>
    </row>
    <row r="1798" s="2" customFormat="1" ht="24.15" customHeight="1">
      <c r="A1798" s="40"/>
      <c r="B1798" s="41"/>
      <c r="C1798" s="215" t="s">
        <v>2725</v>
      </c>
      <c r="D1798" s="215" t="s">
        <v>158</v>
      </c>
      <c r="E1798" s="216" t="s">
        <v>2726</v>
      </c>
      <c r="F1798" s="217" t="s">
        <v>2727</v>
      </c>
      <c r="G1798" s="218" t="s">
        <v>161</v>
      </c>
      <c r="H1798" s="219">
        <v>35</v>
      </c>
      <c r="I1798" s="220"/>
      <c r="J1798" s="221">
        <f>ROUND(I1798*H1798,2)</f>
        <v>0</v>
      </c>
      <c r="K1798" s="217" t="s">
        <v>162</v>
      </c>
      <c r="L1798" s="46"/>
      <c r="M1798" s="222" t="s">
        <v>28</v>
      </c>
      <c r="N1798" s="223" t="s">
        <v>45</v>
      </c>
      <c r="O1798" s="86"/>
      <c r="P1798" s="224">
        <f>O1798*H1798</f>
        <v>0</v>
      </c>
      <c r="Q1798" s="224">
        <v>0.00013999999999999999</v>
      </c>
      <c r="R1798" s="224">
        <f>Q1798*H1798</f>
        <v>0.0048999999999999998</v>
      </c>
      <c r="S1798" s="224">
        <v>0</v>
      </c>
      <c r="T1798" s="225">
        <f>S1798*H1798</f>
        <v>0</v>
      </c>
      <c r="U1798" s="40"/>
      <c r="V1798" s="40"/>
      <c r="W1798" s="40"/>
      <c r="X1798" s="40"/>
      <c r="Y1798" s="40"/>
      <c r="Z1798" s="40"/>
      <c r="AA1798" s="40"/>
      <c r="AB1798" s="40"/>
      <c r="AC1798" s="40"/>
      <c r="AD1798" s="40"/>
      <c r="AE1798" s="40"/>
      <c r="AR1798" s="226" t="s">
        <v>1391</v>
      </c>
      <c r="AT1798" s="226" t="s">
        <v>158</v>
      </c>
      <c r="AU1798" s="226" t="s">
        <v>83</v>
      </c>
      <c r="AY1798" s="19" t="s">
        <v>156</v>
      </c>
      <c r="BE1798" s="227">
        <f>IF(N1798="základní",J1798,0)</f>
        <v>0</v>
      </c>
      <c r="BF1798" s="227">
        <f>IF(N1798="snížená",J1798,0)</f>
        <v>0</v>
      </c>
      <c r="BG1798" s="227">
        <f>IF(N1798="zákl. přenesená",J1798,0)</f>
        <v>0</v>
      </c>
      <c r="BH1798" s="227">
        <f>IF(N1798="sníž. přenesená",J1798,0)</f>
        <v>0</v>
      </c>
      <c r="BI1798" s="227">
        <f>IF(N1798="nulová",J1798,0)</f>
        <v>0</v>
      </c>
      <c r="BJ1798" s="19" t="s">
        <v>81</v>
      </c>
      <c r="BK1798" s="227">
        <f>ROUND(I1798*H1798,2)</f>
        <v>0</v>
      </c>
      <c r="BL1798" s="19" t="s">
        <v>1391</v>
      </c>
      <c r="BM1798" s="226" t="s">
        <v>2728</v>
      </c>
    </row>
    <row r="1799" s="2" customFormat="1">
      <c r="A1799" s="40"/>
      <c r="B1799" s="41"/>
      <c r="C1799" s="42"/>
      <c r="D1799" s="228" t="s">
        <v>165</v>
      </c>
      <c r="E1799" s="42"/>
      <c r="F1799" s="229" t="s">
        <v>2727</v>
      </c>
      <c r="G1799" s="42"/>
      <c r="H1799" s="42"/>
      <c r="I1799" s="230"/>
      <c r="J1799" s="42"/>
      <c r="K1799" s="42"/>
      <c r="L1799" s="46"/>
      <c r="M1799" s="231"/>
      <c r="N1799" s="232"/>
      <c r="O1799" s="86"/>
      <c r="P1799" s="86"/>
      <c r="Q1799" s="86"/>
      <c r="R1799" s="86"/>
      <c r="S1799" s="86"/>
      <c r="T1799" s="87"/>
      <c r="U1799" s="40"/>
      <c r="V1799" s="40"/>
      <c r="W1799" s="40"/>
      <c r="X1799" s="40"/>
      <c r="Y1799" s="40"/>
      <c r="Z1799" s="40"/>
      <c r="AA1799" s="40"/>
      <c r="AB1799" s="40"/>
      <c r="AC1799" s="40"/>
      <c r="AD1799" s="40"/>
      <c r="AE1799" s="40"/>
      <c r="AT1799" s="19" t="s">
        <v>165</v>
      </c>
      <c r="AU1799" s="19" t="s">
        <v>83</v>
      </c>
    </row>
    <row r="1800" s="2" customFormat="1" ht="24.15" customHeight="1">
      <c r="A1800" s="40"/>
      <c r="B1800" s="41"/>
      <c r="C1800" s="215" t="s">
        <v>2729</v>
      </c>
      <c r="D1800" s="215" t="s">
        <v>158</v>
      </c>
      <c r="E1800" s="216" t="s">
        <v>2730</v>
      </c>
      <c r="F1800" s="217" t="s">
        <v>2731</v>
      </c>
      <c r="G1800" s="218" t="s">
        <v>161</v>
      </c>
      <c r="H1800" s="219">
        <v>70</v>
      </c>
      <c r="I1800" s="220"/>
      <c r="J1800" s="221">
        <f>ROUND(I1800*H1800,2)</f>
        <v>0</v>
      </c>
      <c r="K1800" s="217" t="s">
        <v>162</v>
      </c>
      <c r="L1800" s="46"/>
      <c r="M1800" s="222" t="s">
        <v>28</v>
      </c>
      <c r="N1800" s="223" t="s">
        <v>45</v>
      </c>
      <c r="O1800" s="86"/>
      <c r="P1800" s="224">
        <f>O1800*H1800</f>
        <v>0</v>
      </c>
      <c r="Q1800" s="224">
        <v>0.00023000000000000001</v>
      </c>
      <c r="R1800" s="224">
        <f>Q1800*H1800</f>
        <v>0.0161</v>
      </c>
      <c r="S1800" s="224">
        <v>0</v>
      </c>
      <c r="T1800" s="225">
        <f>S1800*H1800</f>
        <v>0</v>
      </c>
      <c r="U1800" s="40"/>
      <c r="V1800" s="40"/>
      <c r="W1800" s="40"/>
      <c r="X1800" s="40"/>
      <c r="Y1800" s="40"/>
      <c r="Z1800" s="40"/>
      <c r="AA1800" s="40"/>
      <c r="AB1800" s="40"/>
      <c r="AC1800" s="40"/>
      <c r="AD1800" s="40"/>
      <c r="AE1800" s="40"/>
      <c r="AR1800" s="226" t="s">
        <v>1391</v>
      </c>
      <c r="AT1800" s="226" t="s">
        <v>158</v>
      </c>
      <c r="AU1800" s="226" t="s">
        <v>83</v>
      </c>
      <c r="AY1800" s="19" t="s">
        <v>156</v>
      </c>
      <c r="BE1800" s="227">
        <f>IF(N1800="základní",J1800,0)</f>
        <v>0</v>
      </c>
      <c r="BF1800" s="227">
        <f>IF(N1800="snížená",J1800,0)</f>
        <v>0</v>
      </c>
      <c r="BG1800" s="227">
        <f>IF(N1800="zákl. přenesená",J1800,0)</f>
        <v>0</v>
      </c>
      <c r="BH1800" s="227">
        <f>IF(N1800="sníž. přenesená",J1800,0)</f>
        <v>0</v>
      </c>
      <c r="BI1800" s="227">
        <f>IF(N1800="nulová",J1800,0)</f>
        <v>0</v>
      </c>
      <c r="BJ1800" s="19" t="s">
        <v>81</v>
      </c>
      <c r="BK1800" s="227">
        <f>ROUND(I1800*H1800,2)</f>
        <v>0</v>
      </c>
      <c r="BL1800" s="19" t="s">
        <v>1391</v>
      </c>
      <c r="BM1800" s="226" t="s">
        <v>2732</v>
      </c>
    </row>
    <row r="1801" s="2" customFormat="1">
      <c r="A1801" s="40"/>
      <c r="B1801" s="41"/>
      <c r="C1801" s="42"/>
      <c r="D1801" s="228" t="s">
        <v>165</v>
      </c>
      <c r="E1801" s="42"/>
      <c r="F1801" s="229" t="s">
        <v>2731</v>
      </c>
      <c r="G1801" s="42"/>
      <c r="H1801" s="42"/>
      <c r="I1801" s="230"/>
      <c r="J1801" s="42"/>
      <c r="K1801" s="42"/>
      <c r="L1801" s="46"/>
      <c r="M1801" s="231"/>
      <c r="N1801" s="232"/>
      <c r="O1801" s="86"/>
      <c r="P1801" s="86"/>
      <c r="Q1801" s="86"/>
      <c r="R1801" s="86"/>
      <c r="S1801" s="86"/>
      <c r="T1801" s="87"/>
      <c r="U1801" s="40"/>
      <c r="V1801" s="40"/>
      <c r="W1801" s="40"/>
      <c r="X1801" s="40"/>
      <c r="Y1801" s="40"/>
      <c r="Z1801" s="40"/>
      <c r="AA1801" s="40"/>
      <c r="AB1801" s="40"/>
      <c r="AC1801" s="40"/>
      <c r="AD1801" s="40"/>
      <c r="AE1801" s="40"/>
      <c r="AT1801" s="19" t="s">
        <v>165</v>
      </c>
      <c r="AU1801" s="19" t="s">
        <v>83</v>
      </c>
    </row>
    <row r="1802" s="13" customFormat="1">
      <c r="A1802" s="13"/>
      <c r="B1802" s="233"/>
      <c r="C1802" s="234"/>
      <c r="D1802" s="228" t="s">
        <v>170</v>
      </c>
      <c r="E1802" s="235" t="s">
        <v>28</v>
      </c>
      <c r="F1802" s="236" t="s">
        <v>2733</v>
      </c>
      <c r="G1802" s="234"/>
      <c r="H1802" s="237">
        <v>70</v>
      </c>
      <c r="I1802" s="238"/>
      <c r="J1802" s="234"/>
      <c r="K1802" s="234"/>
      <c r="L1802" s="239"/>
      <c r="M1802" s="240"/>
      <c r="N1802" s="241"/>
      <c r="O1802" s="241"/>
      <c r="P1802" s="241"/>
      <c r="Q1802" s="241"/>
      <c r="R1802" s="241"/>
      <c r="S1802" s="241"/>
      <c r="T1802" s="242"/>
      <c r="U1802" s="13"/>
      <c r="V1802" s="13"/>
      <c r="W1802" s="13"/>
      <c r="X1802" s="13"/>
      <c r="Y1802" s="13"/>
      <c r="Z1802" s="13"/>
      <c r="AA1802" s="13"/>
      <c r="AB1802" s="13"/>
      <c r="AC1802" s="13"/>
      <c r="AD1802" s="13"/>
      <c r="AE1802" s="13"/>
      <c r="AT1802" s="243" t="s">
        <v>170</v>
      </c>
      <c r="AU1802" s="243" t="s">
        <v>83</v>
      </c>
      <c r="AV1802" s="13" t="s">
        <v>83</v>
      </c>
      <c r="AW1802" s="13" t="s">
        <v>35</v>
      </c>
      <c r="AX1802" s="13" t="s">
        <v>81</v>
      </c>
      <c r="AY1802" s="243" t="s">
        <v>156</v>
      </c>
    </row>
    <row r="1803" s="12" customFormat="1" ht="22.8" customHeight="1">
      <c r="A1803" s="12"/>
      <c r="B1803" s="199"/>
      <c r="C1803" s="200"/>
      <c r="D1803" s="201" t="s">
        <v>73</v>
      </c>
      <c r="E1803" s="213" t="s">
        <v>2734</v>
      </c>
      <c r="F1803" s="213" t="s">
        <v>2735</v>
      </c>
      <c r="G1803" s="200"/>
      <c r="H1803" s="200"/>
      <c r="I1803" s="203"/>
      <c r="J1803" s="214">
        <f>BK1803</f>
        <v>0</v>
      </c>
      <c r="K1803" s="200"/>
      <c r="L1803" s="205"/>
      <c r="M1803" s="206"/>
      <c r="N1803" s="207"/>
      <c r="O1803" s="207"/>
      <c r="P1803" s="208">
        <f>SUM(P1804:P1815)</f>
        <v>0</v>
      </c>
      <c r="Q1803" s="207"/>
      <c r="R1803" s="208">
        <f>SUM(R1804:R1815)</f>
        <v>7.2359549600000008</v>
      </c>
      <c r="S1803" s="207"/>
      <c r="T1803" s="209">
        <f>SUM(T1804:T1815)</f>
        <v>1.22698</v>
      </c>
      <c r="U1803" s="12"/>
      <c r="V1803" s="12"/>
      <c r="W1803" s="12"/>
      <c r="X1803" s="12"/>
      <c r="Y1803" s="12"/>
      <c r="Z1803" s="12"/>
      <c r="AA1803" s="12"/>
      <c r="AB1803" s="12"/>
      <c r="AC1803" s="12"/>
      <c r="AD1803" s="12"/>
      <c r="AE1803" s="12"/>
      <c r="AR1803" s="210" t="s">
        <v>83</v>
      </c>
      <c r="AT1803" s="211" t="s">
        <v>73</v>
      </c>
      <c r="AU1803" s="211" t="s">
        <v>81</v>
      </c>
      <c r="AY1803" s="210" t="s">
        <v>156</v>
      </c>
      <c r="BK1803" s="212">
        <f>SUM(BK1804:BK1815)</f>
        <v>0</v>
      </c>
    </row>
    <row r="1804" s="2" customFormat="1" ht="24.15" customHeight="1">
      <c r="A1804" s="40"/>
      <c r="B1804" s="41"/>
      <c r="C1804" s="215" t="s">
        <v>2736</v>
      </c>
      <c r="D1804" s="215" t="s">
        <v>158</v>
      </c>
      <c r="E1804" s="216" t="s">
        <v>2737</v>
      </c>
      <c r="F1804" s="217" t="s">
        <v>2738</v>
      </c>
      <c r="G1804" s="218" t="s">
        <v>161</v>
      </c>
      <c r="H1804" s="219">
        <v>3958</v>
      </c>
      <c r="I1804" s="220"/>
      <c r="J1804" s="221">
        <f>ROUND(I1804*H1804,2)</f>
        <v>0</v>
      </c>
      <c r="K1804" s="217" t="s">
        <v>162</v>
      </c>
      <c r="L1804" s="46"/>
      <c r="M1804" s="222" t="s">
        <v>28</v>
      </c>
      <c r="N1804" s="223" t="s">
        <v>45</v>
      </c>
      <c r="O1804" s="86"/>
      <c r="P1804" s="224">
        <f>O1804*H1804</f>
        <v>0</v>
      </c>
      <c r="Q1804" s="224">
        <v>0.001</v>
      </c>
      <c r="R1804" s="224">
        <f>Q1804*H1804</f>
        <v>3.9580000000000002</v>
      </c>
      <c r="S1804" s="224">
        <v>0.00031</v>
      </c>
      <c r="T1804" s="225">
        <f>S1804*H1804</f>
        <v>1.22698</v>
      </c>
      <c r="U1804" s="40"/>
      <c r="V1804" s="40"/>
      <c r="W1804" s="40"/>
      <c r="X1804" s="40"/>
      <c r="Y1804" s="40"/>
      <c r="Z1804" s="40"/>
      <c r="AA1804" s="40"/>
      <c r="AB1804" s="40"/>
      <c r="AC1804" s="40"/>
      <c r="AD1804" s="40"/>
      <c r="AE1804" s="40"/>
      <c r="AR1804" s="226" t="s">
        <v>1391</v>
      </c>
      <c r="AT1804" s="226" t="s">
        <v>158</v>
      </c>
      <c r="AU1804" s="226" t="s">
        <v>83</v>
      </c>
      <c r="AY1804" s="19" t="s">
        <v>156</v>
      </c>
      <c r="BE1804" s="227">
        <f>IF(N1804="základní",J1804,0)</f>
        <v>0</v>
      </c>
      <c r="BF1804" s="227">
        <f>IF(N1804="snížená",J1804,0)</f>
        <v>0</v>
      </c>
      <c r="BG1804" s="227">
        <f>IF(N1804="zákl. přenesená",J1804,0)</f>
        <v>0</v>
      </c>
      <c r="BH1804" s="227">
        <f>IF(N1804="sníž. přenesená",J1804,0)</f>
        <v>0</v>
      </c>
      <c r="BI1804" s="227">
        <f>IF(N1804="nulová",J1804,0)</f>
        <v>0</v>
      </c>
      <c r="BJ1804" s="19" t="s">
        <v>81</v>
      </c>
      <c r="BK1804" s="227">
        <f>ROUND(I1804*H1804,2)</f>
        <v>0</v>
      </c>
      <c r="BL1804" s="19" t="s">
        <v>1391</v>
      </c>
      <c r="BM1804" s="226" t="s">
        <v>2739</v>
      </c>
    </row>
    <row r="1805" s="2" customFormat="1">
      <c r="A1805" s="40"/>
      <c r="B1805" s="41"/>
      <c r="C1805" s="42"/>
      <c r="D1805" s="228" t="s">
        <v>165</v>
      </c>
      <c r="E1805" s="42"/>
      <c r="F1805" s="229" t="s">
        <v>2738</v>
      </c>
      <c r="G1805" s="42"/>
      <c r="H1805" s="42"/>
      <c r="I1805" s="230"/>
      <c r="J1805" s="42"/>
      <c r="K1805" s="42"/>
      <c r="L1805" s="46"/>
      <c r="M1805" s="231"/>
      <c r="N1805" s="232"/>
      <c r="O1805" s="86"/>
      <c r="P1805" s="86"/>
      <c r="Q1805" s="86"/>
      <c r="R1805" s="86"/>
      <c r="S1805" s="86"/>
      <c r="T1805" s="87"/>
      <c r="U1805" s="40"/>
      <c r="V1805" s="40"/>
      <c r="W1805" s="40"/>
      <c r="X1805" s="40"/>
      <c r="Y1805" s="40"/>
      <c r="Z1805" s="40"/>
      <c r="AA1805" s="40"/>
      <c r="AB1805" s="40"/>
      <c r="AC1805" s="40"/>
      <c r="AD1805" s="40"/>
      <c r="AE1805" s="40"/>
      <c r="AT1805" s="19" t="s">
        <v>165</v>
      </c>
      <c r="AU1805" s="19" t="s">
        <v>83</v>
      </c>
    </row>
    <row r="1806" s="13" customFormat="1">
      <c r="A1806" s="13"/>
      <c r="B1806" s="233"/>
      <c r="C1806" s="234"/>
      <c r="D1806" s="228" t="s">
        <v>170</v>
      </c>
      <c r="E1806" s="235" t="s">
        <v>28</v>
      </c>
      <c r="F1806" s="236" t="s">
        <v>2740</v>
      </c>
      <c r="G1806" s="234"/>
      <c r="H1806" s="237">
        <v>2920</v>
      </c>
      <c r="I1806" s="238"/>
      <c r="J1806" s="234"/>
      <c r="K1806" s="234"/>
      <c r="L1806" s="239"/>
      <c r="M1806" s="240"/>
      <c r="N1806" s="241"/>
      <c r="O1806" s="241"/>
      <c r="P1806" s="241"/>
      <c r="Q1806" s="241"/>
      <c r="R1806" s="241"/>
      <c r="S1806" s="241"/>
      <c r="T1806" s="242"/>
      <c r="U1806" s="13"/>
      <c r="V1806" s="13"/>
      <c r="W1806" s="13"/>
      <c r="X1806" s="13"/>
      <c r="Y1806" s="13"/>
      <c r="Z1806" s="13"/>
      <c r="AA1806" s="13"/>
      <c r="AB1806" s="13"/>
      <c r="AC1806" s="13"/>
      <c r="AD1806" s="13"/>
      <c r="AE1806" s="13"/>
      <c r="AT1806" s="243" t="s">
        <v>170</v>
      </c>
      <c r="AU1806" s="243" t="s">
        <v>83</v>
      </c>
      <c r="AV1806" s="13" t="s">
        <v>83</v>
      </c>
      <c r="AW1806" s="13" t="s">
        <v>35</v>
      </c>
      <c r="AX1806" s="13" t="s">
        <v>74</v>
      </c>
      <c r="AY1806" s="243" t="s">
        <v>156</v>
      </c>
    </row>
    <row r="1807" s="13" customFormat="1">
      <c r="A1807" s="13"/>
      <c r="B1807" s="233"/>
      <c r="C1807" s="234"/>
      <c r="D1807" s="228" t="s">
        <v>170</v>
      </c>
      <c r="E1807" s="235" t="s">
        <v>28</v>
      </c>
      <c r="F1807" s="236" t="s">
        <v>2741</v>
      </c>
      <c r="G1807" s="234"/>
      <c r="H1807" s="237">
        <v>492</v>
      </c>
      <c r="I1807" s="238"/>
      <c r="J1807" s="234"/>
      <c r="K1807" s="234"/>
      <c r="L1807" s="239"/>
      <c r="M1807" s="240"/>
      <c r="N1807" s="241"/>
      <c r="O1807" s="241"/>
      <c r="P1807" s="241"/>
      <c r="Q1807" s="241"/>
      <c r="R1807" s="241"/>
      <c r="S1807" s="241"/>
      <c r="T1807" s="242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43" t="s">
        <v>170</v>
      </c>
      <c r="AU1807" s="243" t="s">
        <v>83</v>
      </c>
      <c r="AV1807" s="13" t="s">
        <v>83</v>
      </c>
      <c r="AW1807" s="13" t="s">
        <v>35</v>
      </c>
      <c r="AX1807" s="13" t="s">
        <v>74</v>
      </c>
      <c r="AY1807" s="243" t="s">
        <v>156</v>
      </c>
    </row>
    <row r="1808" s="13" customFormat="1">
      <c r="A1808" s="13"/>
      <c r="B1808" s="233"/>
      <c r="C1808" s="234"/>
      <c r="D1808" s="228" t="s">
        <v>170</v>
      </c>
      <c r="E1808" s="235" t="s">
        <v>28</v>
      </c>
      <c r="F1808" s="236" t="s">
        <v>2742</v>
      </c>
      <c r="G1808" s="234"/>
      <c r="H1808" s="237">
        <v>546</v>
      </c>
      <c r="I1808" s="238"/>
      <c r="J1808" s="234"/>
      <c r="K1808" s="234"/>
      <c r="L1808" s="239"/>
      <c r="M1808" s="240"/>
      <c r="N1808" s="241"/>
      <c r="O1808" s="241"/>
      <c r="P1808" s="241"/>
      <c r="Q1808" s="241"/>
      <c r="R1808" s="241"/>
      <c r="S1808" s="241"/>
      <c r="T1808" s="242"/>
      <c r="U1808" s="13"/>
      <c r="V1808" s="13"/>
      <c r="W1808" s="13"/>
      <c r="X1808" s="13"/>
      <c r="Y1808" s="13"/>
      <c r="Z1808" s="13"/>
      <c r="AA1808" s="13"/>
      <c r="AB1808" s="13"/>
      <c r="AC1808" s="13"/>
      <c r="AD1808" s="13"/>
      <c r="AE1808" s="13"/>
      <c r="AT1808" s="243" t="s">
        <v>170</v>
      </c>
      <c r="AU1808" s="243" t="s">
        <v>83</v>
      </c>
      <c r="AV1808" s="13" t="s">
        <v>83</v>
      </c>
      <c r="AW1808" s="13" t="s">
        <v>35</v>
      </c>
      <c r="AX1808" s="13" t="s">
        <v>74</v>
      </c>
      <c r="AY1808" s="243" t="s">
        <v>156</v>
      </c>
    </row>
    <row r="1809" s="14" customFormat="1">
      <c r="A1809" s="14"/>
      <c r="B1809" s="244"/>
      <c r="C1809" s="245"/>
      <c r="D1809" s="228" t="s">
        <v>170</v>
      </c>
      <c r="E1809" s="246" t="s">
        <v>28</v>
      </c>
      <c r="F1809" s="247" t="s">
        <v>186</v>
      </c>
      <c r="G1809" s="245"/>
      <c r="H1809" s="248">
        <v>3958</v>
      </c>
      <c r="I1809" s="249"/>
      <c r="J1809" s="245"/>
      <c r="K1809" s="245"/>
      <c r="L1809" s="250"/>
      <c r="M1809" s="251"/>
      <c r="N1809" s="252"/>
      <c r="O1809" s="252"/>
      <c r="P1809" s="252"/>
      <c r="Q1809" s="252"/>
      <c r="R1809" s="252"/>
      <c r="S1809" s="252"/>
      <c r="T1809" s="253"/>
      <c r="U1809" s="14"/>
      <c r="V1809" s="14"/>
      <c r="W1809" s="14"/>
      <c r="X1809" s="14"/>
      <c r="Y1809" s="14"/>
      <c r="Z1809" s="14"/>
      <c r="AA1809" s="14"/>
      <c r="AB1809" s="14"/>
      <c r="AC1809" s="14"/>
      <c r="AD1809" s="14"/>
      <c r="AE1809" s="14"/>
      <c r="AT1809" s="254" t="s">
        <v>170</v>
      </c>
      <c r="AU1809" s="254" t="s">
        <v>83</v>
      </c>
      <c r="AV1809" s="14" t="s">
        <v>163</v>
      </c>
      <c r="AW1809" s="14" t="s">
        <v>35</v>
      </c>
      <c r="AX1809" s="14" t="s">
        <v>81</v>
      </c>
      <c r="AY1809" s="254" t="s">
        <v>156</v>
      </c>
    </row>
    <row r="1810" s="2" customFormat="1" ht="24.15" customHeight="1">
      <c r="A1810" s="40"/>
      <c r="B1810" s="41"/>
      <c r="C1810" s="215" t="s">
        <v>2743</v>
      </c>
      <c r="D1810" s="215" t="s">
        <v>158</v>
      </c>
      <c r="E1810" s="216" t="s">
        <v>2744</v>
      </c>
      <c r="F1810" s="217" t="s">
        <v>2745</v>
      </c>
      <c r="G1810" s="218" t="s">
        <v>161</v>
      </c>
      <c r="H1810" s="219">
        <v>4385.0010000000002</v>
      </c>
      <c r="I1810" s="220"/>
      <c r="J1810" s="221">
        <f>ROUND(I1810*H1810,2)</f>
        <v>0</v>
      </c>
      <c r="K1810" s="217" t="s">
        <v>162</v>
      </c>
      <c r="L1810" s="46"/>
      <c r="M1810" s="222" t="s">
        <v>28</v>
      </c>
      <c r="N1810" s="223" t="s">
        <v>45</v>
      </c>
      <c r="O1810" s="86"/>
      <c r="P1810" s="224">
        <f>O1810*H1810</f>
        <v>0</v>
      </c>
      <c r="Q1810" s="224">
        <v>0.00044000000000000002</v>
      </c>
      <c r="R1810" s="224">
        <f>Q1810*H1810</f>
        <v>1.9294004400000002</v>
      </c>
      <c r="S1810" s="224">
        <v>0</v>
      </c>
      <c r="T1810" s="225">
        <f>S1810*H1810</f>
        <v>0</v>
      </c>
      <c r="U1810" s="40"/>
      <c r="V1810" s="40"/>
      <c r="W1810" s="40"/>
      <c r="X1810" s="40"/>
      <c r="Y1810" s="40"/>
      <c r="Z1810" s="40"/>
      <c r="AA1810" s="40"/>
      <c r="AB1810" s="40"/>
      <c r="AC1810" s="40"/>
      <c r="AD1810" s="40"/>
      <c r="AE1810" s="40"/>
      <c r="AR1810" s="226" t="s">
        <v>1391</v>
      </c>
      <c r="AT1810" s="226" t="s">
        <v>158</v>
      </c>
      <c r="AU1810" s="226" t="s">
        <v>83</v>
      </c>
      <c r="AY1810" s="19" t="s">
        <v>156</v>
      </c>
      <c r="BE1810" s="227">
        <f>IF(N1810="základní",J1810,0)</f>
        <v>0</v>
      </c>
      <c r="BF1810" s="227">
        <f>IF(N1810="snížená",J1810,0)</f>
        <v>0</v>
      </c>
      <c r="BG1810" s="227">
        <f>IF(N1810="zákl. přenesená",J1810,0)</f>
        <v>0</v>
      </c>
      <c r="BH1810" s="227">
        <f>IF(N1810="sníž. přenesená",J1810,0)</f>
        <v>0</v>
      </c>
      <c r="BI1810" s="227">
        <f>IF(N1810="nulová",J1810,0)</f>
        <v>0</v>
      </c>
      <c r="BJ1810" s="19" t="s">
        <v>81</v>
      </c>
      <c r="BK1810" s="227">
        <f>ROUND(I1810*H1810,2)</f>
        <v>0</v>
      </c>
      <c r="BL1810" s="19" t="s">
        <v>1391</v>
      </c>
      <c r="BM1810" s="226" t="s">
        <v>2746</v>
      </c>
    </row>
    <row r="1811" s="2" customFormat="1">
      <c r="A1811" s="40"/>
      <c r="B1811" s="41"/>
      <c r="C1811" s="42"/>
      <c r="D1811" s="228" t="s">
        <v>165</v>
      </c>
      <c r="E1811" s="42"/>
      <c r="F1811" s="229" t="s">
        <v>2745</v>
      </c>
      <c r="G1811" s="42"/>
      <c r="H1811" s="42"/>
      <c r="I1811" s="230"/>
      <c r="J1811" s="42"/>
      <c r="K1811" s="42"/>
      <c r="L1811" s="46"/>
      <c r="M1811" s="231"/>
      <c r="N1811" s="232"/>
      <c r="O1811" s="86"/>
      <c r="P1811" s="86"/>
      <c r="Q1811" s="86"/>
      <c r="R1811" s="86"/>
      <c r="S1811" s="86"/>
      <c r="T1811" s="87"/>
      <c r="U1811" s="40"/>
      <c r="V1811" s="40"/>
      <c r="W1811" s="40"/>
      <c r="X1811" s="40"/>
      <c r="Y1811" s="40"/>
      <c r="Z1811" s="40"/>
      <c r="AA1811" s="40"/>
      <c r="AB1811" s="40"/>
      <c r="AC1811" s="40"/>
      <c r="AD1811" s="40"/>
      <c r="AE1811" s="40"/>
      <c r="AT1811" s="19" t="s">
        <v>165</v>
      </c>
      <c r="AU1811" s="19" t="s">
        <v>83</v>
      </c>
    </row>
    <row r="1812" s="13" customFormat="1">
      <c r="A1812" s="13"/>
      <c r="B1812" s="233"/>
      <c r="C1812" s="234"/>
      <c r="D1812" s="228" t="s">
        <v>170</v>
      </c>
      <c r="E1812" s="235" t="s">
        <v>28</v>
      </c>
      <c r="F1812" s="236" t="s">
        <v>2747</v>
      </c>
      <c r="G1812" s="234"/>
      <c r="H1812" s="237">
        <v>4385.0010000000002</v>
      </c>
      <c r="I1812" s="238"/>
      <c r="J1812" s="234"/>
      <c r="K1812" s="234"/>
      <c r="L1812" s="239"/>
      <c r="M1812" s="240"/>
      <c r="N1812" s="241"/>
      <c r="O1812" s="241"/>
      <c r="P1812" s="241"/>
      <c r="Q1812" s="241"/>
      <c r="R1812" s="241"/>
      <c r="S1812" s="241"/>
      <c r="T1812" s="242"/>
      <c r="U1812" s="13"/>
      <c r="V1812" s="13"/>
      <c r="W1812" s="13"/>
      <c r="X1812" s="13"/>
      <c r="Y1812" s="13"/>
      <c r="Z1812" s="13"/>
      <c r="AA1812" s="13"/>
      <c r="AB1812" s="13"/>
      <c r="AC1812" s="13"/>
      <c r="AD1812" s="13"/>
      <c r="AE1812" s="13"/>
      <c r="AT1812" s="243" t="s">
        <v>170</v>
      </c>
      <c r="AU1812" s="243" t="s">
        <v>83</v>
      </c>
      <c r="AV1812" s="13" t="s">
        <v>83</v>
      </c>
      <c r="AW1812" s="13" t="s">
        <v>35</v>
      </c>
      <c r="AX1812" s="13" t="s">
        <v>81</v>
      </c>
      <c r="AY1812" s="243" t="s">
        <v>156</v>
      </c>
    </row>
    <row r="1813" s="2" customFormat="1" ht="37.8" customHeight="1">
      <c r="A1813" s="40"/>
      <c r="B1813" s="41"/>
      <c r="C1813" s="215" t="s">
        <v>2748</v>
      </c>
      <c r="D1813" s="215" t="s">
        <v>158</v>
      </c>
      <c r="E1813" s="216" t="s">
        <v>2749</v>
      </c>
      <c r="F1813" s="217" t="s">
        <v>2750</v>
      </c>
      <c r="G1813" s="218" t="s">
        <v>161</v>
      </c>
      <c r="H1813" s="219">
        <v>4650.1880000000001</v>
      </c>
      <c r="I1813" s="220"/>
      <c r="J1813" s="221">
        <f>ROUND(I1813*H1813,2)</f>
        <v>0</v>
      </c>
      <c r="K1813" s="217" t="s">
        <v>162</v>
      </c>
      <c r="L1813" s="46"/>
      <c r="M1813" s="222" t="s">
        <v>28</v>
      </c>
      <c r="N1813" s="223" t="s">
        <v>45</v>
      </c>
      <c r="O1813" s="86"/>
      <c r="P1813" s="224">
        <f>O1813*H1813</f>
        <v>0</v>
      </c>
      <c r="Q1813" s="224">
        <v>0.00029</v>
      </c>
      <c r="R1813" s="224">
        <f>Q1813*H1813</f>
        <v>1.34855452</v>
      </c>
      <c r="S1813" s="224">
        <v>0</v>
      </c>
      <c r="T1813" s="225">
        <f>S1813*H1813</f>
        <v>0</v>
      </c>
      <c r="U1813" s="40"/>
      <c r="V1813" s="40"/>
      <c r="W1813" s="40"/>
      <c r="X1813" s="40"/>
      <c r="Y1813" s="40"/>
      <c r="Z1813" s="40"/>
      <c r="AA1813" s="40"/>
      <c r="AB1813" s="40"/>
      <c r="AC1813" s="40"/>
      <c r="AD1813" s="40"/>
      <c r="AE1813" s="40"/>
      <c r="AR1813" s="226" t="s">
        <v>1391</v>
      </c>
      <c r="AT1813" s="226" t="s">
        <v>158</v>
      </c>
      <c r="AU1813" s="226" t="s">
        <v>83</v>
      </c>
      <c r="AY1813" s="19" t="s">
        <v>156</v>
      </c>
      <c r="BE1813" s="227">
        <f>IF(N1813="základní",J1813,0)</f>
        <v>0</v>
      </c>
      <c r="BF1813" s="227">
        <f>IF(N1813="snížená",J1813,0)</f>
        <v>0</v>
      </c>
      <c r="BG1813" s="227">
        <f>IF(N1813="zákl. přenesená",J1813,0)</f>
        <v>0</v>
      </c>
      <c r="BH1813" s="227">
        <f>IF(N1813="sníž. přenesená",J1813,0)</f>
        <v>0</v>
      </c>
      <c r="BI1813" s="227">
        <f>IF(N1813="nulová",J1813,0)</f>
        <v>0</v>
      </c>
      <c r="BJ1813" s="19" t="s">
        <v>81</v>
      </c>
      <c r="BK1813" s="227">
        <f>ROUND(I1813*H1813,2)</f>
        <v>0</v>
      </c>
      <c r="BL1813" s="19" t="s">
        <v>1391</v>
      </c>
      <c r="BM1813" s="226" t="s">
        <v>2751</v>
      </c>
    </row>
    <row r="1814" s="2" customFormat="1">
      <c r="A1814" s="40"/>
      <c r="B1814" s="41"/>
      <c r="C1814" s="42"/>
      <c r="D1814" s="228" t="s">
        <v>165</v>
      </c>
      <c r="E1814" s="42"/>
      <c r="F1814" s="229" t="s">
        <v>2750</v>
      </c>
      <c r="G1814" s="42"/>
      <c r="H1814" s="42"/>
      <c r="I1814" s="230"/>
      <c r="J1814" s="42"/>
      <c r="K1814" s="42"/>
      <c r="L1814" s="46"/>
      <c r="M1814" s="231"/>
      <c r="N1814" s="232"/>
      <c r="O1814" s="86"/>
      <c r="P1814" s="86"/>
      <c r="Q1814" s="86"/>
      <c r="R1814" s="86"/>
      <c r="S1814" s="86"/>
      <c r="T1814" s="87"/>
      <c r="U1814" s="40"/>
      <c r="V1814" s="40"/>
      <c r="W1814" s="40"/>
      <c r="X1814" s="40"/>
      <c r="Y1814" s="40"/>
      <c r="Z1814" s="40"/>
      <c r="AA1814" s="40"/>
      <c r="AB1814" s="40"/>
      <c r="AC1814" s="40"/>
      <c r="AD1814" s="40"/>
      <c r="AE1814" s="40"/>
      <c r="AT1814" s="19" t="s">
        <v>165</v>
      </c>
      <c r="AU1814" s="19" t="s">
        <v>83</v>
      </c>
    </row>
    <row r="1815" s="13" customFormat="1">
      <c r="A1815" s="13"/>
      <c r="B1815" s="233"/>
      <c r="C1815" s="234"/>
      <c r="D1815" s="228" t="s">
        <v>170</v>
      </c>
      <c r="E1815" s="235" t="s">
        <v>28</v>
      </c>
      <c r="F1815" s="236" t="s">
        <v>2752</v>
      </c>
      <c r="G1815" s="234"/>
      <c r="H1815" s="237">
        <v>4650.1880000000001</v>
      </c>
      <c r="I1815" s="238"/>
      <c r="J1815" s="234"/>
      <c r="K1815" s="234"/>
      <c r="L1815" s="239"/>
      <c r="M1815" s="240"/>
      <c r="N1815" s="241"/>
      <c r="O1815" s="241"/>
      <c r="P1815" s="241"/>
      <c r="Q1815" s="241"/>
      <c r="R1815" s="241"/>
      <c r="S1815" s="241"/>
      <c r="T1815" s="242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43" t="s">
        <v>170</v>
      </c>
      <c r="AU1815" s="243" t="s">
        <v>83</v>
      </c>
      <c r="AV1815" s="13" t="s">
        <v>83</v>
      </c>
      <c r="AW1815" s="13" t="s">
        <v>35</v>
      </c>
      <c r="AX1815" s="13" t="s">
        <v>81</v>
      </c>
      <c r="AY1815" s="243" t="s">
        <v>156</v>
      </c>
    </row>
    <row r="1816" s="12" customFormat="1" ht="22.8" customHeight="1">
      <c r="A1816" s="12"/>
      <c r="B1816" s="199"/>
      <c r="C1816" s="200"/>
      <c r="D1816" s="201" t="s">
        <v>73</v>
      </c>
      <c r="E1816" s="213" t="s">
        <v>2753</v>
      </c>
      <c r="F1816" s="213" t="s">
        <v>2754</v>
      </c>
      <c r="G1816" s="200"/>
      <c r="H1816" s="200"/>
      <c r="I1816" s="203"/>
      <c r="J1816" s="214">
        <f>BK1816</f>
        <v>0</v>
      </c>
      <c r="K1816" s="200"/>
      <c r="L1816" s="205"/>
      <c r="M1816" s="206"/>
      <c r="N1816" s="207"/>
      <c r="O1816" s="207"/>
      <c r="P1816" s="208">
        <f>SUM(P1817:P1836)</f>
        <v>0</v>
      </c>
      <c r="Q1816" s="207"/>
      <c r="R1816" s="208">
        <f>SUM(R1817:R1836)</f>
        <v>0.34051319999999996</v>
      </c>
      <c r="S1816" s="207"/>
      <c r="T1816" s="209">
        <f>SUM(T1817:T1836)</f>
        <v>0</v>
      </c>
      <c r="U1816" s="12"/>
      <c r="V1816" s="12"/>
      <c r="W1816" s="12"/>
      <c r="X1816" s="12"/>
      <c r="Y1816" s="12"/>
      <c r="Z1816" s="12"/>
      <c r="AA1816" s="12"/>
      <c r="AB1816" s="12"/>
      <c r="AC1816" s="12"/>
      <c r="AD1816" s="12"/>
      <c r="AE1816" s="12"/>
      <c r="AR1816" s="210" t="s">
        <v>83</v>
      </c>
      <c r="AT1816" s="211" t="s">
        <v>73</v>
      </c>
      <c r="AU1816" s="211" t="s">
        <v>81</v>
      </c>
      <c r="AY1816" s="210" t="s">
        <v>156</v>
      </c>
      <c r="BK1816" s="212">
        <f>SUM(BK1817:BK1836)</f>
        <v>0</v>
      </c>
    </row>
    <row r="1817" s="2" customFormat="1" ht="37.8" customHeight="1">
      <c r="A1817" s="40"/>
      <c r="B1817" s="41"/>
      <c r="C1817" s="215" t="s">
        <v>2755</v>
      </c>
      <c r="D1817" s="215" t="s">
        <v>158</v>
      </c>
      <c r="E1817" s="216" t="s">
        <v>2756</v>
      </c>
      <c r="F1817" s="217" t="s">
        <v>2757</v>
      </c>
      <c r="G1817" s="218" t="s">
        <v>161</v>
      </c>
      <c r="H1817" s="219">
        <v>2.7730000000000001</v>
      </c>
      <c r="I1817" s="220"/>
      <c r="J1817" s="221">
        <f>ROUND(I1817*H1817,2)</f>
        <v>0</v>
      </c>
      <c r="K1817" s="217" t="s">
        <v>162</v>
      </c>
      <c r="L1817" s="46"/>
      <c r="M1817" s="222" t="s">
        <v>28</v>
      </c>
      <c r="N1817" s="223" t="s">
        <v>45</v>
      </c>
      <c r="O1817" s="86"/>
      <c r="P1817" s="224">
        <f>O1817*H1817</f>
        <v>0</v>
      </c>
      <c r="Q1817" s="224">
        <v>0</v>
      </c>
      <c r="R1817" s="224">
        <f>Q1817*H1817</f>
        <v>0</v>
      </c>
      <c r="S1817" s="224">
        <v>0</v>
      </c>
      <c r="T1817" s="225">
        <f>S1817*H1817</f>
        <v>0</v>
      </c>
      <c r="U1817" s="40"/>
      <c r="V1817" s="40"/>
      <c r="W1817" s="40"/>
      <c r="X1817" s="40"/>
      <c r="Y1817" s="40"/>
      <c r="Z1817" s="40"/>
      <c r="AA1817" s="40"/>
      <c r="AB1817" s="40"/>
      <c r="AC1817" s="40"/>
      <c r="AD1817" s="40"/>
      <c r="AE1817" s="40"/>
      <c r="AR1817" s="226" t="s">
        <v>1391</v>
      </c>
      <c r="AT1817" s="226" t="s">
        <v>158</v>
      </c>
      <c r="AU1817" s="226" t="s">
        <v>83</v>
      </c>
      <c r="AY1817" s="19" t="s">
        <v>156</v>
      </c>
      <c r="BE1817" s="227">
        <f>IF(N1817="základní",J1817,0)</f>
        <v>0</v>
      </c>
      <c r="BF1817" s="227">
        <f>IF(N1817="snížená",J1817,0)</f>
        <v>0</v>
      </c>
      <c r="BG1817" s="227">
        <f>IF(N1817="zákl. přenesená",J1817,0)</f>
        <v>0</v>
      </c>
      <c r="BH1817" s="227">
        <f>IF(N1817="sníž. přenesená",J1817,0)</f>
        <v>0</v>
      </c>
      <c r="BI1817" s="227">
        <f>IF(N1817="nulová",J1817,0)</f>
        <v>0</v>
      </c>
      <c r="BJ1817" s="19" t="s">
        <v>81</v>
      </c>
      <c r="BK1817" s="227">
        <f>ROUND(I1817*H1817,2)</f>
        <v>0</v>
      </c>
      <c r="BL1817" s="19" t="s">
        <v>1391</v>
      </c>
      <c r="BM1817" s="226" t="s">
        <v>2758</v>
      </c>
    </row>
    <row r="1818" s="2" customFormat="1">
      <c r="A1818" s="40"/>
      <c r="B1818" s="41"/>
      <c r="C1818" s="42"/>
      <c r="D1818" s="228" t="s">
        <v>165</v>
      </c>
      <c r="E1818" s="42"/>
      <c r="F1818" s="229" t="s">
        <v>2757</v>
      </c>
      <c r="G1818" s="42"/>
      <c r="H1818" s="42"/>
      <c r="I1818" s="230"/>
      <c r="J1818" s="42"/>
      <c r="K1818" s="42"/>
      <c r="L1818" s="46"/>
      <c r="M1818" s="231"/>
      <c r="N1818" s="232"/>
      <c r="O1818" s="86"/>
      <c r="P1818" s="86"/>
      <c r="Q1818" s="86"/>
      <c r="R1818" s="86"/>
      <c r="S1818" s="86"/>
      <c r="T1818" s="87"/>
      <c r="U1818" s="40"/>
      <c r="V1818" s="40"/>
      <c r="W1818" s="40"/>
      <c r="X1818" s="40"/>
      <c r="Y1818" s="40"/>
      <c r="Z1818" s="40"/>
      <c r="AA1818" s="40"/>
      <c r="AB1818" s="40"/>
      <c r="AC1818" s="40"/>
      <c r="AD1818" s="40"/>
      <c r="AE1818" s="40"/>
      <c r="AT1818" s="19" t="s">
        <v>165</v>
      </c>
      <c r="AU1818" s="19" t="s">
        <v>83</v>
      </c>
    </row>
    <row r="1819" s="13" customFormat="1">
      <c r="A1819" s="13"/>
      <c r="B1819" s="233"/>
      <c r="C1819" s="234"/>
      <c r="D1819" s="228" t="s">
        <v>170</v>
      </c>
      <c r="E1819" s="235" t="s">
        <v>28</v>
      </c>
      <c r="F1819" s="236" t="s">
        <v>2759</v>
      </c>
      <c r="G1819" s="234"/>
      <c r="H1819" s="237">
        <v>2.7730000000000001</v>
      </c>
      <c r="I1819" s="238"/>
      <c r="J1819" s="234"/>
      <c r="K1819" s="234"/>
      <c r="L1819" s="239"/>
      <c r="M1819" s="240"/>
      <c r="N1819" s="241"/>
      <c r="O1819" s="241"/>
      <c r="P1819" s="241"/>
      <c r="Q1819" s="241"/>
      <c r="R1819" s="241"/>
      <c r="S1819" s="241"/>
      <c r="T1819" s="242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43" t="s">
        <v>170</v>
      </c>
      <c r="AU1819" s="243" t="s">
        <v>83</v>
      </c>
      <c r="AV1819" s="13" t="s">
        <v>83</v>
      </c>
      <c r="AW1819" s="13" t="s">
        <v>35</v>
      </c>
      <c r="AX1819" s="13" t="s">
        <v>81</v>
      </c>
      <c r="AY1819" s="243" t="s">
        <v>156</v>
      </c>
    </row>
    <row r="1820" s="2" customFormat="1" ht="24.15" customHeight="1">
      <c r="A1820" s="40"/>
      <c r="B1820" s="41"/>
      <c r="C1820" s="255" t="s">
        <v>2760</v>
      </c>
      <c r="D1820" s="255" t="s">
        <v>273</v>
      </c>
      <c r="E1820" s="256" t="s">
        <v>2761</v>
      </c>
      <c r="F1820" s="257" t="s">
        <v>2762</v>
      </c>
      <c r="G1820" s="258" t="s">
        <v>257</v>
      </c>
      <c r="H1820" s="259">
        <v>3</v>
      </c>
      <c r="I1820" s="260"/>
      <c r="J1820" s="261">
        <f>ROUND(I1820*H1820,2)</f>
        <v>0</v>
      </c>
      <c r="K1820" s="257" t="s">
        <v>162</v>
      </c>
      <c r="L1820" s="262"/>
      <c r="M1820" s="263" t="s">
        <v>28</v>
      </c>
      <c r="N1820" s="264" t="s">
        <v>45</v>
      </c>
      <c r="O1820" s="86"/>
      <c r="P1820" s="224">
        <f>O1820*H1820</f>
        <v>0</v>
      </c>
      <c r="Q1820" s="224">
        <v>0.00084999999999999995</v>
      </c>
      <c r="R1820" s="224">
        <f>Q1820*H1820</f>
        <v>0.0025499999999999997</v>
      </c>
      <c r="S1820" s="224">
        <v>0</v>
      </c>
      <c r="T1820" s="225">
        <f>S1820*H1820</f>
        <v>0</v>
      </c>
      <c r="U1820" s="40"/>
      <c r="V1820" s="40"/>
      <c r="W1820" s="40"/>
      <c r="X1820" s="40"/>
      <c r="Y1820" s="40"/>
      <c r="Z1820" s="40"/>
      <c r="AA1820" s="40"/>
      <c r="AB1820" s="40"/>
      <c r="AC1820" s="40"/>
      <c r="AD1820" s="40"/>
      <c r="AE1820" s="40"/>
      <c r="AR1820" s="226" t="s">
        <v>1411</v>
      </c>
      <c r="AT1820" s="226" t="s">
        <v>273</v>
      </c>
      <c r="AU1820" s="226" t="s">
        <v>83</v>
      </c>
      <c r="AY1820" s="19" t="s">
        <v>156</v>
      </c>
      <c r="BE1820" s="227">
        <f>IF(N1820="základní",J1820,0)</f>
        <v>0</v>
      </c>
      <c r="BF1820" s="227">
        <f>IF(N1820="snížená",J1820,0)</f>
        <v>0</v>
      </c>
      <c r="BG1820" s="227">
        <f>IF(N1820="zákl. přenesená",J1820,0)</f>
        <v>0</v>
      </c>
      <c r="BH1820" s="227">
        <f>IF(N1820="sníž. přenesená",J1820,0)</f>
        <v>0</v>
      </c>
      <c r="BI1820" s="227">
        <f>IF(N1820="nulová",J1820,0)</f>
        <v>0</v>
      </c>
      <c r="BJ1820" s="19" t="s">
        <v>81</v>
      </c>
      <c r="BK1820" s="227">
        <f>ROUND(I1820*H1820,2)</f>
        <v>0</v>
      </c>
      <c r="BL1820" s="19" t="s">
        <v>1391</v>
      </c>
      <c r="BM1820" s="226" t="s">
        <v>2763</v>
      </c>
    </row>
    <row r="1821" s="2" customFormat="1">
      <c r="A1821" s="40"/>
      <c r="B1821" s="41"/>
      <c r="C1821" s="42"/>
      <c r="D1821" s="228" t="s">
        <v>165</v>
      </c>
      <c r="E1821" s="42"/>
      <c r="F1821" s="229" t="s">
        <v>2762</v>
      </c>
      <c r="G1821" s="42"/>
      <c r="H1821" s="42"/>
      <c r="I1821" s="230"/>
      <c r="J1821" s="42"/>
      <c r="K1821" s="42"/>
      <c r="L1821" s="46"/>
      <c r="M1821" s="231"/>
      <c r="N1821" s="232"/>
      <c r="O1821" s="86"/>
      <c r="P1821" s="86"/>
      <c r="Q1821" s="86"/>
      <c r="R1821" s="86"/>
      <c r="S1821" s="86"/>
      <c r="T1821" s="87"/>
      <c r="U1821" s="40"/>
      <c r="V1821" s="40"/>
      <c r="W1821" s="40"/>
      <c r="X1821" s="40"/>
      <c r="Y1821" s="40"/>
      <c r="Z1821" s="40"/>
      <c r="AA1821" s="40"/>
      <c r="AB1821" s="40"/>
      <c r="AC1821" s="40"/>
      <c r="AD1821" s="40"/>
      <c r="AE1821" s="40"/>
      <c r="AT1821" s="19" t="s">
        <v>165</v>
      </c>
      <c r="AU1821" s="19" t="s">
        <v>83</v>
      </c>
    </row>
    <row r="1822" s="2" customFormat="1" ht="24.15" customHeight="1">
      <c r="A1822" s="40"/>
      <c r="B1822" s="41"/>
      <c r="C1822" s="255" t="s">
        <v>2764</v>
      </c>
      <c r="D1822" s="255" t="s">
        <v>273</v>
      </c>
      <c r="E1822" s="256" t="s">
        <v>2765</v>
      </c>
      <c r="F1822" s="257" t="s">
        <v>2766</v>
      </c>
      <c r="G1822" s="258" t="s">
        <v>257</v>
      </c>
      <c r="H1822" s="259">
        <v>2</v>
      </c>
      <c r="I1822" s="260"/>
      <c r="J1822" s="261">
        <f>ROUND(I1822*H1822,2)</f>
        <v>0</v>
      </c>
      <c r="K1822" s="257" t="s">
        <v>162</v>
      </c>
      <c r="L1822" s="262"/>
      <c r="M1822" s="263" t="s">
        <v>28</v>
      </c>
      <c r="N1822" s="264" t="s">
        <v>45</v>
      </c>
      <c r="O1822" s="86"/>
      <c r="P1822" s="224">
        <f>O1822*H1822</f>
        <v>0</v>
      </c>
      <c r="Q1822" s="224">
        <v>0.00072000000000000005</v>
      </c>
      <c r="R1822" s="224">
        <f>Q1822*H1822</f>
        <v>0.0014400000000000001</v>
      </c>
      <c r="S1822" s="224">
        <v>0</v>
      </c>
      <c r="T1822" s="225">
        <f>S1822*H1822</f>
        <v>0</v>
      </c>
      <c r="U1822" s="40"/>
      <c r="V1822" s="40"/>
      <c r="W1822" s="40"/>
      <c r="X1822" s="40"/>
      <c r="Y1822" s="40"/>
      <c r="Z1822" s="40"/>
      <c r="AA1822" s="40"/>
      <c r="AB1822" s="40"/>
      <c r="AC1822" s="40"/>
      <c r="AD1822" s="40"/>
      <c r="AE1822" s="40"/>
      <c r="AR1822" s="226" t="s">
        <v>1411</v>
      </c>
      <c r="AT1822" s="226" t="s">
        <v>273</v>
      </c>
      <c r="AU1822" s="226" t="s">
        <v>83</v>
      </c>
      <c r="AY1822" s="19" t="s">
        <v>156</v>
      </c>
      <c r="BE1822" s="227">
        <f>IF(N1822="základní",J1822,0)</f>
        <v>0</v>
      </c>
      <c r="BF1822" s="227">
        <f>IF(N1822="snížená",J1822,0)</f>
        <v>0</v>
      </c>
      <c r="BG1822" s="227">
        <f>IF(N1822="zákl. přenesená",J1822,0)</f>
        <v>0</v>
      </c>
      <c r="BH1822" s="227">
        <f>IF(N1822="sníž. přenesená",J1822,0)</f>
        <v>0</v>
      </c>
      <c r="BI1822" s="227">
        <f>IF(N1822="nulová",J1822,0)</f>
        <v>0</v>
      </c>
      <c r="BJ1822" s="19" t="s">
        <v>81</v>
      </c>
      <c r="BK1822" s="227">
        <f>ROUND(I1822*H1822,2)</f>
        <v>0</v>
      </c>
      <c r="BL1822" s="19" t="s">
        <v>1391</v>
      </c>
      <c r="BM1822" s="226" t="s">
        <v>2767</v>
      </c>
    </row>
    <row r="1823" s="2" customFormat="1">
      <c r="A1823" s="40"/>
      <c r="B1823" s="41"/>
      <c r="C1823" s="42"/>
      <c r="D1823" s="228" t="s">
        <v>165</v>
      </c>
      <c r="E1823" s="42"/>
      <c r="F1823" s="229" t="s">
        <v>2766</v>
      </c>
      <c r="G1823" s="42"/>
      <c r="H1823" s="42"/>
      <c r="I1823" s="230"/>
      <c r="J1823" s="42"/>
      <c r="K1823" s="42"/>
      <c r="L1823" s="46"/>
      <c r="M1823" s="231"/>
      <c r="N1823" s="232"/>
      <c r="O1823" s="86"/>
      <c r="P1823" s="86"/>
      <c r="Q1823" s="86"/>
      <c r="R1823" s="86"/>
      <c r="S1823" s="86"/>
      <c r="T1823" s="87"/>
      <c r="U1823" s="40"/>
      <c r="V1823" s="40"/>
      <c r="W1823" s="40"/>
      <c r="X1823" s="40"/>
      <c r="Y1823" s="40"/>
      <c r="Z1823" s="40"/>
      <c r="AA1823" s="40"/>
      <c r="AB1823" s="40"/>
      <c r="AC1823" s="40"/>
      <c r="AD1823" s="40"/>
      <c r="AE1823" s="40"/>
      <c r="AT1823" s="19" t="s">
        <v>165</v>
      </c>
      <c r="AU1823" s="19" t="s">
        <v>83</v>
      </c>
    </row>
    <row r="1824" s="2" customFormat="1" ht="14.4" customHeight="1">
      <c r="A1824" s="40"/>
      <c r="B1824" s="41"/>
      <c r="C1824" s="215" t="s">
        <v>2768</v>
      </c>
      <c r="D1824" s="215" t="s">
        <v>158</v>
      </c>
      <c r="E1824" s="216" t="s">
        <v>2769</v>
      </c>
      <c r="F1824" s="217" t="s">
        <v>2770</v>
      </c>
      <c r="G1824" s="218" t="s">
        <v>161</v>
      </c>
      <c r="H1824" s="219">
        <v>258.86399999999998</v>
      </c>
      <c r="I1824" s="220"/>
      <c r="J1824" s="221">
        <f>ROUND(I1824*H1824,2)</f>
        <v>0</v>
      </c>
      <c r="K1824" s="217" t="s">
        <v>338</v>
      </c>
      <c r="L1824" s="46"/>
      <c r="M1824" s="222" t="s">
        <v>28</v>
      </c>
      <c r="N1824" s="223" t="s">
        <v>45</v>
      </c>
      <c r="O1824" s="86"/>
      <c r="P1824" s="224">
        <f>O1824*H1824</f>
        <v>0</v>
      </c>
      <c r="Q1824" s="224">
        <v>0</v>
      </c>
      <c r="R1824" s="224">
        <f>Q1824*H1824</f>
        <v>0</v>
      </c>
      <c r="S1824" s="224">
        <v>0</v>
      </c>
      <c r="T1824" s="225">
        <f>S1824*H1824</f>
        <v>0</v>
      </c>
      <c r="U1824" s="40"/>
      <c r="V1824" s="40"/>
      <c r="W1824" s="40"/>
      <c r="X1824" s="40"/>
      <c r="Y1824" s="40"/>
      <c r="Z1824" s="40"/>
      <c r="AA1824" s="40"/>
      <c r="AB1824" s="40"/>
      <c r="AC1824" s="40"/>
      <c r="AD1824" s="40"/>
      <c r="AE1824" s="40"/>
      <c r="AR1824" s="226" t="s">
        <v>1391</v>
      </c>
      <c r="AT1824" s="226" t="s">
        <v>158</v>
      </c>
      <c r="AU1824" s="226" t="s">
        <v>83</v>
      </c>
      <c r="AY1824" s="19" t="s">
        <v>156</v>
      </c>
      <c r="BE1824" s="227">
        <f>IF(N1824="základní",J1824,0)</f>
        <v>0</v>
      </c>
      <c r="BF1824" s="227">
        <f>IF(N1824="snížená",J1824,0)</f>
        <v>0</v>
      </c>
      <c r="BG1824" s="227">
        <f>IF(N1824="zákl. přenesená",J1824,0)</f>
        <v>0</v>
      </c>
      <c r="BH1824" s="227">
        <f>IF(N1824="sníž. přenesená",J1824,0)</f>
        <v>0</v>
      </c>
      <c r="BI1824" s="227">
        <f>IF(N1824="nulová",J1824,0)</f>
        <v>0</v>
      </c>
      <c r="BJ1824" s="19" t="s">
        <v>81</v>
      </c>
      <c r="BK1824" s="227">
        <f>ROUND(I1824*H1824,2)</f>
        <v>0</v>
      </c>
      <c r="BL1824" s="19" t="s">
        <v>1391</v>
      </c>
      <c r="BM1824" s="226" t="s">
        <v>2771</v>
      </c>
    </row>
    <row r="1825" s="2" customFormat="1">
      <c r="A1825" s="40"/>
      <c r="B1825" s="41"/>
      <c r="C1825" s="42"/>
      <c r="D1825" s="228" t="s">
        <v>165</v>
      </c>
      <c r="E1825" s="42"/>
      <c r="F1825" s="229" t="s">
        <v>2770</v>
      </c>
      <c r="G1825" s="42"/>
      <c r="H1825" s="42"/>
      <c r="I1825" s="230"/>
      <c r="J1825" s="42"/>
      <c r="K1825" s="42"/>
      <c r="L1825" s="46"/>
      <c r="M1825" s="231"/>
      <c r="N1825" s="232"/>
      <c r="O1825" s="86"/>
      <c r="P1825" s="86"/>
      <c r="Q1825" s="86"/>
      <c r="R1825" s="86"/>
      <c r="S1825" s="86"/>
      <c r="T1825" s="87"/>
      <c r="U1825" s="40"/>
      <c r="V1825" s="40"/>
      <c r="W1825" s="40"/>
      <c r="X1825" s="40"/>
      <c r="Y1825" s="40"/>
      <c r="Z1825" s="40"/>
      <c r="AA1825" s="40"/>
      <c r="AB1825" s="40"/>
      <c r="AC1825" s="40"/>
      <c r="AD1825" s="40"/>
      <c r="AE1825" s="40"/>
      <c r="AT1825" s="19" t="s">
        <v>165</v>
      </c>
      <c r="AU1825" s="19" t="s">
        <v>83</v>
      </c>
    </row>
    <row r="1826" s="13" customFormat="1">
      <c r="A1826" s="13"/>
      <c r="B1826" s="233"/>
      <c r="C1826" s="234"/>
      <c r="D1826" s="228" t="s">
        <v>170</v>
      </c>
      <c r="E1826" s="235" t="s">
        <v>28</v>
      </c>
      <c r="F1826" s="236" t="s">
        <v>2772</v>
      </c>
      <c r="G1826" s="234"/>
      <c r="H1826" s="237">
        <v>202.27500000000001</v>
      </c>
      <c r="I1826" s="238"/>
      <c r="J1826" s="234"/>
      <c r="K1826" s="234"/>
      <c r="L1826" s="239"/>
      <c r="M1826" s="240"/>
      <c r="N1826" s="241"/>
      <c r="O1826" s="241"/>
      <c r="P1826" s="241"/>
      <c r="Q1826" s="241"/>
      <c r="R1826" s="241"/>
      <c r="S1826" s="241"/>
      <c r="T1826" s="242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43" t="s">
        <v>170</v>
      </c>
      <c r="AU1826" s="243" t="s">
        <v>83</v>
      </c>
      <c r="AV1826" s="13" t="s">
        <v>83</v>
      </c>
      <c r="AW1826" s="13" t="s">
        <v>35</v>
      </c>
      <c r="AX1826" s="13" t="s">
        <v>74</v>
      </c>
      <c r="AY1826" s="243" t="s">
        <v>156</v>
      </c>
    </row>
    <row r="1827" s="13" customFormat="1">
      <c r="A1827" s="13"/>
      <c r="B1827" s="233"/>
      <c r="C1827" s="234"/>
      <c r="D1827" s="228" t="s">
        <v>170</v>
      </c>
      <c r="E1827" s="235" t="s">
        <v>28</v>
      </c>
      <c r="F1827" s="236" t="s">
        <v>2773</v>
      </c>
      <c r="G1827" s="234"/>
      <c r="H1827" s="237">
        <v>3.073</v>
      </c>
      <c r="I1827" s="238"/>
      <c r="J1827" s="234"/>
      <c r="K1827" s="234"/>
      <c r="L1827" s="239"/>
      <c r="M1827" s="240"/>
      <c r="N1827" s="241"/>
      <c r="O1827" s="241"/>
      <c r="P1827" s="241"/>
      <c r="Q1827" s="241"/>
      <c r="R1827" s="241"/>
      <c r="S1827" s="241"/>
      <c r="T1827" s="242"/>
      <c r="U1827" s="13"/>
      <c r="V1827" s="13"/>
      <c r="W1827" s="13"/>
      <c r="X1827" s="13"/>
      <c r="Y1827" s="13"/>
      <c r="Z1827" s="13"/>
      <c r="AA1827" s="13"/>
      <c r="AB1827" s="13"/>
      <c r="AC1827" s="13"/>
      <c r="AD1827" s="13"/>
      <c r="AE1827" s="13"/>
      <c r="AT1827" s="243" t="s">
        <v>170</v>
      </c>
      <c r="AU1827" s="243" t="s">
        <v>83</v>
      </c>
      <c r="AV1827" s="13" t="s">
        <v>83</v>
      </c>
      <c r="AW1827" s="13" t="s">
        <v>35</v>
      </c>
      <c r="AX1827" s="13" t="s">
        <v>74</v>
      </c>
      <c r="AY1827" s="243" t="s">
        <v>156</v>
      </c>
    </row>
    <row r="1828" s="16" customFormat="1">
      <c r="A1828" s="16"/>
      <c r="B1828" s="275"/>
      <c r="C1828" s="276"/>
      <c r="D1828" s="228" t="s">
        <v>170</v>
      </c>
      <c r="E1828" s="277" t="s">
        <v>28</v>
      </c>
      <c r="F1828" s="278" t="s">
        <v>678</v>
      </c>
      <c r="G1828" s="276"/>
      <c r="H1828" s="279">
        <v>205.34800000000001</v>
      </c>
      <c r="I1828" s="280"/>
      <c r="J1828" s="276"/>
      <c r="K1828" s="276"/>
      <c r="L1828" s="281"/>
      <c r="M1828" s="282"/>
      <c r="N1828" s="283"/>
      <c r="O1828" s="283"/>
      <c r="P1828" s="283"/>
      <c r="Q1828" s="283"/>
      <c r="R1828" s="283"/>
      <c r="S1828" s="283"/>
      <c r="T1828" s="284"/>
      <c r="U1828" s="16"/>
      <c r="V1828" s="16"/>
      <c r="W1828" s="16"/>
      <c r="X1828" s="16"/>
      <c r="Y1828" s="16"/>
      <c r="Z1828" s="16"/>
      <c r="AA1828" s="16"/>
      <c r="AB1828" s="16"/>
      <c r="AC1828" s="16"/>
      <c r="AD1828" s="16"/>
      <c r="AE1828" s="16"/>
      <c r="AT1828" s="285" t="s">
        <v>170</v>
      </c>
      <c r="AU1828" s="285" t="s">
        <v>83</v>
      </c>
      <c r="AV1828" s="16" t="s">
        <v>95</v>
      </c>
      <c r="AW1828" s="16" t="s">
        <v>35</v>
      </c>
      <c r="AX1828" s="16" t="s">
        <v>74</v>
      </c>
      <c r="AY1828" s="285" t="s">
        <v>156</v>
      </c>
    </row>
    <row r="1829" s="13" customFormat="1">
      <c r="A1829" s="13"/>
      <c r="B1829" s="233"/>
      <c r="C1829" s="234"/>
      <c r="D1829" s="228" t="s">
        <v>170</v>
      </c>
      <c r="E1829" s="235" t="s">
        <v>28</v>
      </c>
      <c r="F1829" s="236" t="s">
        <v>2774</v>
      </c>
      <c r="G1829" s="234"/>
      <c r="H1829" s="237">
        <v>53.515999999999998</v>
      </c>
      <c r="I1829" s="238"/>
      <c r="J1829" s="234"/>
      <c r="K1829" s="234"/>
      <c r="L1829" s="239"/>
      <c r="M1829" s="240"/>
      <c r="N1829" s="241"/>
      <c r="O1829" s="241"/>
      <c r="P1829" s="241"/>
      <c r="Q1829" s="241"/>
      <c r="R1829" s="241"/>
      <c r="S1829" s="241"/>
      <c r="T1829" s="242"/>
      <c r="U1829" s="13"/>
      <c r="V1829" s="13"/>
      <c r="W1829" s="13"/>
      <c r="X1829" s="13"/>
      <c r="Y1829" s="13"/>
      <c r="Z1829" s="13"/>
      <c r="AA1829" s="13"/>
      <c r="AB1829" s="13"/>
      <c r="AC1829" s="13"/>
      <c r="AD1829" s="13"/>
      <c r="AE1829" s="13"/>
      <c r="AT1829" s="243" t="s">
        <v>170</v>
      </c>
      <c r="AU1829" s="243" t="s">
        <v>83</v>
      </c>
      <c r="AV1829" s="13" t="s">
        <v>83</v>
      </c>
      <c r="AW1829" s="13" t="s">
        <v>35</v>
      </c>
      <c r="AX1829" s="13" t="s">
        <v>74</v>
      </c>
      <c r="AY1829" s="243" t="s">
        <v>156</v>
      </c>
    </row>
    <row r="1830" s="14" customFormat="1">
      <c r="A1830" s="14"/>
      <c r="B1830" s="244"/>
      <c r="C1830" s="245"/>
      <c r="D1830" s="228" t="s">
        <v>170</v>
      </c>
      <c r="E1830" s="246" t="s">
        <v>28</v>
      </c>
      <c r="F1830" s="247" t="s">
        <v>186</v>
      </c>
      <c r="G1830" s="245"/>
      <c r="H1830" s="248">
        <v>258.86400000000003</v>
      </c>
      <c r="I1830" s="249"/>
      <c r="J1830" s="245"/>
      <c r="K1830" s="245"/>
      <c r="L1830" s="250"/>
      <c r="M1830" s="251"/>
      <c r="N1830" s="252"/>
      <c r="O1830" s="252"/>
      <c r="P1830" s="252"/>
      <c r="Q1830" s="252"/>
      <c r="R1830" s="252"/>
      <c r="S1830" s="252"/>
      <c r="T1830" s="253"/>
      <c r="U1830" s="14"/>
      <c r="V1830" s="14"/>
      <c r="W1830" s="14"/>
      <c r="X1830" s="14"/>
      <c r="Y1830" s="14"/>
      <c r="Z1830" s="14"/>
      <c r="AA1830" s="14"/>
      <c r="AB1830" s="14"/>
      <c r="AC1830" s="14"/>
      <c r="AD1830" s="14"/>
      <c r="AE1830" s="14"/>
      <c r="AT1830" s="254" t="s">
        <v>170</v>
      </c>
      <c r="AU1830" s="254" t="s">
        <v>83</v>
      </c>
      <c r="AV1830" s="14" t="s">
        <v>163</v>
      </c>
      <c r="AW1830" s="14" t="s">
        <v>35</v>
      </c>
      <c r="AX1830" s="14" t="s">
        <v>81</v>
      </c>
      <c r="AY1830" s="254" t="s">
        <v>156</v>
      </c>
    </row>
    <row r="1831" s="2" customFormat="1" ht="14.4" customHeight="1">
      <c r="A1831" s="40"/>
      <c r="B1831" s="41"/>
      <c r="C1831" s="255" t="s">
        <v>2775</v>
      </c>
      <c r="D1831" s="255" t="s">
        <v>273</v>
      </c>
      <c r="E1831" s="256" t="s">
        <v>2776</v>
      </c>
      <c r="F1831" s="257" t="s">
        <v>2777</v>
      </c>
      <c r="G1831" s="258" t="s">
        <v>161</v>
      </c>
      <c r="H1831" s="259">
        <v>205.34800000000001</v>
      </c>
      <c r="I1831" s="260"/>
      <c r="J1831" s="261">
        <f>ROUND(I1831*H1831,2)</f>
        <v>0</v>
      </c>
      <c r="K1831" s="257" t="s">
        <v>162</v>
      </c>
      <c r="L1831" s="262"/>
      <c r="M1831" s="263" t="s">
        <v>28</v>
      </c>
      <c r="N1831" s="264" t="s">
        <v>45</v>
      </c>
      <c r="O1831" s="86"/>
      <c r="P1831" s="224">
        <f>O1831*H1831</f>
        <v>0</v>
      </c>
      <c r="Q1831" s="224">
        <v>0.0012999999999999999</v>
      </c>
      <c r="R1831" s="224">
        <f>Q1831*H1831</f>
        <v>0.26695239999999998</v>
      </c>
      <c r="S1831" s="224">
        <v>0</v>
      </c>
      <c r="T1831" s="225">
        <f>S1831*H1831</f>
        <v>0</v>
      </c>
      <c r="U1831" s="40"/>
      <c r="V1831" s="40"/>
      <c r="W1831" s="40"/>
      <c r="X1831" s="40"/>
      <c r="Y1831" s="40"/>
      <c r="Z1831" s="40"/>
      <c r="AA1831" s="40"/>
      <c r="AB1831" s="40"/>
      <c r="AC1831" s="40"/>
      <c r="AD1831" s="40"/>
      <c r="AE1831" s="40"/>
      <c r="AR1831" s="226" t="s">
        <v>1411</v>
      </c>
      <c r="AT1831" s="226" t="s">
        <v>273</v>
      </c>
      <c r="AU1831" s="226" t="s">
        <v>83</v>
      </c>
      <c r="AY1831" s="19" t="s">
        <v>156</v>
      </c>
      <c r="BE1831" s="227">
        <f>IF(N1831="základní",J1831,0)</f>
        <v>0</v>
      </c>
      <c r="BF1831" s="227">
        <f>IF(N1831="snížená",J1831,0)</f>
        <v>0</v>
      </c>
      <c r="BG1831" s="227">
        <f>IF(N1831="zákl. přenesená",J1831,0)</f>
        <v>0</v>
      </c>
      <c r="BH1831" s="227">
        <f>IF(N1831="sníž. přenesená",J1831,0)</f>
        <v>0</v>
      </c>
      <c r="BI1831" s="227">
        <f>IF(N1831="nulová",J1831,0)</f>
        <v>0</v>
      </c>
      <c r="BJ1831" s="19" t="s">
        <v>81</v>
      </c>
      <c r="BK1831" s="227">
        <f>ROUND(I1831*H1831,2)</f>
        <v>0</v>
      </c>
      <c r="BL1831" s="19" t="s">
        <v>1391</v>
      </c>
      <c r="BM1831" s="226" t="s">
        <v>2778</v>
      </c>
    </row>
    <row r="1832" s="2" customFormat="1">
      <c r="A1832" s="40"/>
      <c r="B1832" s="41"/>
      <c r="C1832" s="42"/>
      <c r="D1832" s="228" t="s">
        <v>165</v>
      </c>
      <c r="E1832" s="42"/>
      <c r="F1832" s="229" t="s">
        <v>2777</v>
      </c>
      <c r="G1832" s="42"/>
      <c r="H1832" s="42"/>
      <c r="I1832" s="230"/>
      <c r="J1832" s="42"/>
      <c r="K1832" s="42"/>
      <c r="L1832" s="46"/>
      <c r="M1832" s="231"/>
      <c r="N1832" s="232"/>
      <c r="O1832" s="86"/>
      <c r="P1832" s="86"/>
      <c r="Q1832" s="86"/>
      <c r="R1832" s="86"/>
      <c r="S1832" s="86"/>
      <c r="T1832" s="87"/>
      <c r="U1832" s="40"/>
      <c r="V1832" s="40"/>
      <c r="W1832" s="40"/>
      <c r="X1832" s="40"/>
      <c r="Y1832" s="40"/>
      <c r="Z1832" s="40"/>
      <c r="AA1832" s="40"/>
      <c r="AB1832" s="40"/>
      <c r="AC1832" s="40"/>
      <c r="AD1832" s="40"/>
      <c r="AE1832" s="40"/>
      <c r="AT1832" s="19" t="s">
        <v>165</v>
      </c>
      <c r="AU1832" s="19" t="s">
        <v>83</v>
      </c>
    </row>
    <row r="1833" s="2" customFormat="1" ht="14.4" customHeight="1">
      <c r="A1833" s="40"/>
      <c r="B1833" s="41"/>
      <c r="C1833" s="255" t="s">
        <v>2779</v>
      </c>
      <c r="D1833" s="255" t="s">
        <v>273</v>
      </c>
      <c r="E1833" s="256" t="s">
        <v>2780</v>
      </c>
      <c r="F1833" s="257" t="s">
        <v>2781</v>
      </c>
      <c r="G1833" s="258" t="s">
        <v>161</v>
      </c>
      <c r="H1833" s="259">
        <v>53.515999999999998</v>
      </c>
      <c r="I1833" s="260"/>
      <c r="J1833" s="261">
        <f>ROUND(I1833*H1833,2)</f>
        <v>0</v>
      </c>
      <c r="K1833" s="257" t="s">
        <v>338</v>
      </c>
      <c r="L1833" s="262"/>
      <c r="M1833" s="263" t="s">
        <v>28</v>
      </c>
      <c r="N1833" s="264" t="s">
        <v>45</v>
      </c>
      <c r="O1833" s="86"/>
      <c r="P1833" s="224">
        <f>O1833*H1833</f>
        <v>0</v>
      </c>
      <c r="Q1833" s="224">
        <v>0.0012999999999999999</v>
      </c>
      <c r="R1833" s="224">
        <f>Q1833*H1833</f>
        <v>0.069570799999999988</v>
      </c>
      <c r="S1833" s="224">
        <v>0</v>
      </c>
      <c r="T1833" s="225">
        <f>S1833*H1833</f>
        <v>0</v>
      </c>
      <c r="U1833" s="40"/>
      <c r="V1833" s="40"/>
      <c r="W1833" s="40"/>
      <c r="X1833" s="40"/>
      <c r="Y1833" s="40"/>
      <c r="Z1833" s="40"/>
      <c r="AA1833" s="40"/>
      <c r="AB1833" s="40"/>
      <c r="AC1833" s="40"/>
      <c r="AD1833" s="40"/>
      <c r="AE1833" s="40"/>
      <c r="AR1833" s="226" t="s">
        <v>1411</v>
      </c>
      <c r="AT1833" s="226" t="s">
        <v>273</v>
      </c>
      <c r="AU1833" s="226" t="s">
        <v>83</v>
      </c>
      <c r="AY1833" s="19" t="s">
        <v>156</v>
      </c>
      <c r="BE1833" s="227">
        <f>IF(N1833="základní",J1833,0)</f>
        <v>0</v>
      </c>
      <c r="BF1833" s="227">
        <f>IF(N1833="snížená",J1833,0)</f>
        <v>0</v>
      </c>
      <c r="BG1833" s="227">
        <f>IF(N1833="zákl. přenesená",J1833,0)</f>
        <v>0</v>
      </c>
      <c r="BH1833" s="227">
        <f>IF(N1833="sníž. přenesená",J1833,0)</f>
        <v>0</v>
      </c>
      <c r="BI1833" s="227">
        <f>IF(N1833="nulová",J1833,0)</f>
        <v>0</v>
      </c>
      <c r="BJ1833" s="19" t="s">
        <v>81</v>
      </c>
      <c r="BK1833" s="227">
        <f>ROUND(I1833*H1833,2)</f>
        <v>0</v>
      </c>
      <c r="BL1833" s="19" t="s">
        <v>1391</v>
      </c>
      <c r="BM1833" s="226" t="s">
        <v>2782</v>
      </c>
    </row>
    <row r="1834" s="2" customFormat="1">
      <c r="A1834" s="40"/>
      <c r="B1834" s="41"/>
      <c r="C1834" s="42"/>
      <c r="D1834" s="228" t="s">
        <v>165</v>
      </c>
      <c r="E1834" s="42"/>
      <c r="F1834" s="229" t="s">
        <v>2781</v>
      </c>
      <c r="G1834" s="42"/>
      <c r="H1834" s="42"/>
      <c r="I1834" s="230"/>
      <c r="J1834" s="42"/>
      <c r="K1834" s="42"/>
      <c r="L1834" s="46"/>
      <c r="M1834" s="231"/>
      <c r="N1834" s="232"/>
      <c r="O1834" s="86"/>
      <c r="P1834" s="86"/>
      <c r="Q1834" s="86"/>
      <c r="R1834" s="86"/>
      <c r="S1834" s="86"/>
      <c r="T1834" s="87"/>
      <c r="U1834" s="40"/>
      <c r="V1834" s="40"/>
      <c r="W1834" s="40"/>
      <c r="X1834" s="40"/>
      <c r="Y1834" s="40"/>
      <c r="Z1834" s="40"/>
      <c r="AA1834" s="40"/>
      <c r="AB1834" s="40"/>
      <c r="AC1834" s="40"/>
      <c r="AD1834" s="40"/>
      <c r="AE1834" s="40"/>
      <c r="AT1834" s="19" t="s">
        <v>165</v>
      </c>
      <c r="AU1834" s="19" t="s">
        <v>83</v>
      </c>
    </row>
    <row r="1835" s="2" customFormat="1" ht="49.05" customHeight="1">
      <c r="A1835" s="40"/>
      <c r="B1835" s="41"/>
      <c r="C1835" s="215" t="s">
        <v>2783</v>
      </c>
      <c r="D1835" s="215" t="s">
        <v>158</v>
      </c>
      <c r="E1835" s="216" t="s">
        <v>2784</v>
      </c>
      <c r="F1835" s="217" t="s">
        <v>2785</v>
      </c>
      <c r="G1835" s="218" t="s">
        <v>218</v>
      </c>
      <c r="H1835" s="219">
        <v>0.34100000000000003</v>
      </c>
      <c r="I1835" s="220"/>
      <c r="J1835" s="221">
        <f>ROUND(I1835*H1835,2)</f>
        <v>0</v>
      </c>
      <c r="K1835" s="217" t="s">
        <v>162</v>
      </c>
      <c r="L1835" s="46"/>
      <c r="M1835" s="222" t="s">
        <v>28</v>
      </c>
      <c r="N1835" s="223" t="s">
        <v>45</v>
      </c>
      <c r="O1835" s="86"/>
      <c r="P1835" s="224">
        <f>O1835*H1835</f>
        <v>0</v>
      </c>
      <c r="Q1835" s="224">
        <v>0</v>
      </c>
      <c r="R1835" s="224">
        <f>Q1835*H1835</f>
        <v>0</v>
      </c>
      <c r="S1835" s="224">
        <v>0</v>
      </c>
      <c r="T1835" s="225">
        <f>S1835*H1835</f>
        <v>0</v>
      </c>
      <c r="U1835" s="40"/>
      <c r="V1835" s="40"/>
      <c r="W1835" s="40"/>
      <c r="X1835" s="40"/>
      <c r="Y1835" s="40"/>
      <c r="Z1835" s="40"/>
      <c r="AA1835" s="40"/>
      <c r="AB1835" s="40"/>
      <c r="AC1835" s="40"/>
      <c r="AD1835" s="40"/>
      <c r="AE1835" s="40"/>
      <c r="AR1835" s="226" t="s">
        <v>1391</v>
      </c>
      <c r="AT1835" s="226" t="s">
        <v>158</v>
      </c>
      <c r="AU1835" s="226" t="s">
        <v>83</v>
      </c>
      <c r="AY1835" s="19" t="s">
        <v>156</v>
      </c>
      <c r="BE1835" s="227">
        <f>IF(N1835="základní",J1835,0)</f>
        <v>0</v>
      </c>
      <c r="BF1835" s="227">
        <f>IF(N1835="snížená",J1835,0)</f>
        <v>0</v>
      </c>
      <c r="BG1835" s="227">
        <f>IF(N1835="zákl. přenesená",J1835,0)</f>
        <v>0</v>
      </c>
      <c r="BH1835" s="227">
        <f>IF(N1835="sníž. přenesená",J1835,0)</f>
        <v>0</v>
      </c>
      <c r="BI1835" s="227">
        <f>IF(N1835="nulová",J1835,0)</f>
        <v>0</v>
      </c>
      <c r="BJ1835" s="19" t="s">
        <v>81</v>
      </c>
      <c r="BK1835" s="227">
        <f>ROUND(I1835*H1835,2)</f>
        <v>0</v>
      </c>
      <c r="BL1835" s="19" t="s">
        <v>1391</v>
      </c>
      <c r="BM1835" s="226" t="s">
        <v>2786</v>
      </c>
    </row>
    <row r="1836" s="2" customFormat="1">
      <c r="A1836" s="40"/>
      <c r="B1836" s="41"/>
      <c r="C1836" s="42"/>
      <c r="D1836" s="228" t="s">
        <v>165</v>
      </c>
      <c r="E1836" s="42"/>
      <c r="F1836" s="229" t="s">
        <v>2785</v>
      </c>
      <c r="G1836" s="42"/>
      <c r="H1836" s="42"/>
      <c r="I1836" s="230"/>
      <c r="J1836" s="42"/>
      <c r="K1836" s="42"/>
      <c r="L1836" s="46"/>
      <c r="M1836" s="231"/>
      <c r="N1836" s="232"/>
      <c r="O1836" s="86"/>
      <c r="P1836" s="86"/>
      <c r="Q1836" s="86"/>
      <c r="R1836" s="86"/>
      <c r="S1836" s="86"/>
      <c r="T1836" s="87"/>
      <c r="U1836" s="40"/>
      <c r="V1836" s="40"/>
      <c r="W1836" s="40"/>
      <c r="X1836" s="40"/>
      <c r="Y1836" s="40"/>
      <c r="Z1836" s="40"/>
      <c r="AA1836" s="40"/>
      <c r="AB1836" s="40"/>
      <c r="AC1836" s="40"/>
      <c r="AD1836" s="40"/>
      <c r="AE1836" s="40"/>
      <c r="AT1836" s="19" t="s">
        <v>165</v>
      </c>
      <c r="AU1836" s="19" t="s">
        <v>83</v>
      </c>
    </row>
    <row r="1837" s="12" customFormat="1" ht="22.8" customHeight="1">
      <c r="A1837" s="12"/>
      <c r="B1837" s="199"/>
      <c r="C1837" s="200"/>
      <c r="D1837" s="201" t="s">
        <v>73</v>
      </c>
      <c r="E1837" s="213" t="s">
        <v>2787</v>
      </c>
      <c r="F1837" s="213" t="s">
        <v>2788</v>
      </c>
      <c r="G1837" s="200"/>
      <c r="H1837" s="200"/>
      <c r="I1837" s="203"/>
      <c r="J1837" s="214">
        <f>BK1837</f>
        <v>0</v>
      </c>
      <c r="K1837" s="200"/>
      <c r="L1837" s="205"/>
      <c r="M1837" s="206"/>
      <c r="N1837" s="207"/>
      <c r="O1837" s="207"/>
      <c r="P1837" s="208">
        <f>SUM(P1838:P1840)</f>
        <v>0</v>
      </c>
      <c r="Q1837" s="207"/>
      <c r="R1837" s="208">
        <f>SUM(R1838:R1840)</f>
        <v>0.45499999999999996</v>
      </c>
      <c r="S1837" s="207"/>
      <c r="T1837" s="209">
        <f>SUM(T1838:T1840)</f>
        <v>0.45499999999999996</v>
      </c>
      <c r="U1837" s="12"/>
      <c r="V1837" s="12"/>
      <c r="W1837" s="12"/>
      <c r="X1837" s="12"/>
      <c r="Y1837" s="12"/>
      <c r="Z1837" s="12"/>
      <c r="AA1837" s="12"/>
      <c r="AB1837" s="12"/>
      <c r="AC1837" s="12"/>
      <c r="AD1837" s="12"/>
      <c r="AE1837" s="12"/>
      <c r="AR1837" s="210" t="s">
        <v>83</v>
      </c>
      <c r="AT1837" s="211" t="s">
        <v>73</v>
      </c>
      <c r="AU1837" s="211" t="s">
        <v>81</v>
      </c>
      <c r="AY1837" s="210" t="s">
        <v>156</v>
      </c>
      <c r="BK1837" s="212">
        <f>SUM(BK1838:BK1840)</f>
        <v>0</v>
      </c>
    </row>
    <row r="1838" s="2" customFormat="1" ht="37.8" customHeight="1">
      <c r="A1838" s="40"/>
      <c r="B1838" s="41"/>
      <c r="C1838" s="215" t="s">
        <v>2789</v>
      </c>
      <c r="D1838" s="215" t="s">
        <v>158</v>
      </c>
      <c r="E1838" s="216" t="s">
        <v>2790</v>
      </c>
      <c r="F1838" s="217" t="s">
        <v>2791</v>
      </c>
      <c r="G1838" s="218" t="s">
        <v>161</v>
      </c>
      <c r="H1838" s="219">
        <v>35</v>
      </c>
      <c r="I1838" s="220"/>
      <c r="J1838" s="221">
        <f>ROUND(I1838*H1838,2)</f>
        <v>0</v>
      </c>
      <c r="K1838" s="217" t="s">
        <v>162</v>
      </c>
      <c r="L1838" s="46"/>
      <c r="M1838" s="222" t="s">
        <v>28</v>
      </c>
      <c r="N1838" s="223" t="s">
        <v>45</v>
      </c>
      <c r="O1838" s="86"/>
      <c r="P1838" s="224">
        <f>O1838*H1838</f>
        <v>0</v>
      </c>
      <c r="Q1838" s="224">
        <v>0.012999999999999999</v>
      </c>
      <c r="R1838" s="224">
        <f>Q1838*H1838</f>
        <v>0.45499999999999996</v>
      </c>
      <c r="S1838" s="224">
        <v>0.012999999999999999</v>
      </c>
      <c r="T1838" s="225">
        <f>S1838*H1838</f>
        <v>0.45499999999999996</v>
      </c>
      <c r="U1838" s="40"/>
      <c r="V1838" s="40"/>
      <c r="W1838" s="40"/>
      <c r="X1838" s="40"/>
      <c r="Y1838" s="40"/>
      <c r="Z1838" s="40"/>
      <c r="AA1838" s="40"/>
      <c r="AB1838" s="40"/>
      <c r="AC1838" s="40"/>
      <c r="AD1838" s="40"/>
      <c r="AE1838" s="40"/>
      <c r="AR1838" s="226" t="s">
        <v>1391</v>
      </c>
      <c r="AT1838" s="226" t="s">
        <v>158</v>
      </c>
      <c r="AU1838" s="226" t="s">
        <v>83</v>
      </c>
      <c r="AY1838" s="19" t="s">
        <v>156</v>
      </c>
      <c r="BE1838" s="227">
        <f>IF(N1838="základní",J1838,0)</f>
        <v>0</v>
      </c>
      <c r="BF1838" s="227">
        <f>IF(N1838="snížená",J1838,0)</f>
        <v>0</v>
      </c>
      <c r="BG1838" s="227">
        <f>IF(N1838="zákl. přenesená",J1838,0)</f>
        <v>0</v>
      </c>
      <c r="BH1838" s="227">
        <f>IF(N1838="sníž. přenesená",J1838,0)</f>
        <v>0</v>
      </c>
      <c r="BI1838" s="227">
        <f>IF(N1838="nulová",J1838,0)</f>
        <v>0</v>
      </c>
      <c r="BJ1838" s="19" t="s">
        <v>81</v>
      </c>
      <c r="BK1838" s="227">
        <f>ROUND(I1838*H1838,2)</f>
        <v>0</v>
      </c>
      <c r="BL1838" s="19" t="s">
        <v>1391</v>
      </c>
      <c r="BM1838" s="226" t="s">
        <v>2792</v>
      </c>
    </row>
    <row r="1839" s="2" customFormat="1">
      <c r="A1839" s="40"/>
      <c r="B1839" s="41"/>
      <c r="C1839" s="42"/>
      <c r="D1839" s="228" t="s">
        <v>165</v>
      </c>
      <c r="E1839" s="42"/>
      <c r="F1839" s="229" t="s">
        <v>2791</v>
      </c>
      <c r="G1839" s="42"/>
      <c r="H1839" s="42"/>
      <c r="I1839" s="230"/>
      <c r="J1839" s="42"/>
      <c r="K1839" s="42"/>
      <c r="L1839" s="46"/>
      <c r="M1839" s="231"/>
      <c r="N1839" s="232"/>
      <c r="O1839" s="86"/>
      <c r="P1839" s="86"/>
      <c r="Q1839" s="86"/>
      <c r="R1839" s="86"/>
      <c r="S1839" s="86"/>
      <c r="T1839" s="87"/>
      <c r="U1839" s="40"/>
      <c r="V1839" s="40"/>
      <c r="W1839" s="40"/>
      <c r="X1839" s="40"/>
      <c r="Y1839" s="40"/>
      <c r="Z1839" s="40"/>
      <c r="AA1839" s="40"/>
      <c r="AB1839" s="40"/>
      <c r="AC1839" s="40"/>
      <c r="AD1839" s="40"/>
      <c r="AE1839" s="40"/>
      <c r="AT1839" s="19" t="s">
        <v>165</v>
      </c>
      <c r="AU1839" s="19" t="s">
        <v>83</v>
      </c>
    </row>
    <row r="1840" s="13" customFormat="1">
      <c r="A1840" s="13"/>
      <c r="B1840" s="233"/>
      <c r="C1840" s="234"/>
      <c r="D1840" s="228" t="s">
        <v>170</v>
      </c>
      <c r="E1840" s="235" t="s">
        <v>28</v>
      </c>
      <c r="F1840" s="236" t="s">
        <v>2724</v>
      </c>
      <c r="G1840" s="234"/>
      <c r="H1840" s="237">
        <v>35</v>
      </c>
      <c r="I1840" s="238"/>
      <c r="J1840" s="234"/>
      <c r="K1840" s="234"/>
      <c r="L1840" s="239"/>
      <c r="M1840" s="240"/>
      <c r="N1840" s="241"/>
      <c r="O1840" s="241"/>
      <c r="P1840" s="241"/>
      <c r="Q1840" s="241"/>
      <c r="R1840" s="241"/>
      <c r="S1840" s="241"/>
      <c r="T1840" s="242"/>
      <c r="U1840" s="13"/>
      <c r="V1840" s="13"/>
      <c r="W1840" s="13"/>
      <c r="X1840" s="13"/>
      <c r="Y1840" s="13"/>
      <c r="Z1840" s="13"/>
      <c r="AA1840" s="13"/>
      <c r="AB1840" s="13"/>
      <c r="AC1840" s="13"/>
      <c r="AD1840" s="13"/>
      <c r="AE1840" s="13"/>
      <c r="AT1840" s="243" t="s">
        <v>170</v>
      </c>
      <c r="AU1840" s="243" t="s">
        <v>83</v>
      </c>
      <c r="AV1840" s="13" t="s">
        <v>83</v>
      </c>
      <c r="AW1840" s="13" t="s">
        <v>35</v>
      </c>
      <c r="AX1840" s="13" t="s">
        <v>81</v>
      </c>
      <c r="AY1840" s="243" t="s">
        <v>156</v>
      </c>
    </row>
    <row r="1841" s="12" customFormat="1" ht="25.92" customHeight="1">
      <c r="A1841" s="12"/>
      <c r="B1841" s="199"/>
      <c r="C1841" s="200"/>
      <c r="D1841" s="201" t="s">
        <v>73</v>
      </c>
      <c r="E1841" s="202" t="s">
        <v>273</v>
      </c>
      <c r="F1841" s="202" t="s">
        <v>2793</v>
      </c>
      <c r="G1841" s="200"/>
      <c r="H1841" s="200"/>
      <c r="I1841" s="203"/>
      <c r="J1841" s="204">
        <f>BK1841</f>
        <v>0</v>
      </c>
      <c r="K1841" s="200"/>
      <c r="L1841" s="205"/>
      <c r="M1841" s="206"/>
      <c r="N1841" s="207"/>
      <c r="O1841" s="207"/>
      <c r="P1841" s="208">
        <f>P1842</f>
        <v>0</v>
      </c>
      <c r="Q1841" s="207"/>
      <c r="R1841" s="208">
        <f>R1842</f>
        <v>0.075770000000000004</v>
      </c>
      <c r="S1841" s="207"/>
      <c r="T1841" s="209">
        <f>T1842</f>
        <v>0</v>
      </c>
      <c r="U1841" s="12"/>
      <c r="V1841" s="12"/>
      <c r="W1841" s="12"/>
      <c r="X1841" s="12"/>
      <c r="Y1841" s="12"/>
      <c r="Z1841" s="12"/>
      <c r="AA1841" s="12"/>
      <c r="AB1841" s="12"/>
      <c r="AC1841" s="12"/>
      <c r="AD1841" s="12"/>
      <c r="AE1841" s="12"/>
      <c r="AR1841" s="210" t="s">
        <v>95</v>
      </c>
      <c r="AT1841" s="211" t="s">
        <v>73</v>
      </c>
      <c r="AU1841" s="211" t="s">
        <v>74</v>
      </c>
      <c r="AY1841" s="210" t="s">
        <v>156</v>
      </c>
      <c r="BK1841" s="212">
        <f>BK1842</f>
        <v>0</v>
      </c>
    </row>
    <row r="1842" s="12" customFormat="1" ht="22.8" customHeight="1">
      <c r="A1842" s="12"/>
      <c r="B1842" s="199"/>
      <c r="C1842" s="200"/>
      <c r="D1842" s="201" t="s">
        <v>73</v>
      </c>
      <c r="E1842" s="213" t="s">
        <v>2794</v>
      </c>
      <c r="F1842" s="213" t="s">
        <v>2795</v>
      </c>
      <c r="G1842" s="200"/>
      <c r="H1842" s="200"/>
      <c r="I1842" s="203"/>
      <c r="J1842" s="214">
        <f>BK1842</f>
        <v>0</v>
      </c>
      <c r="K1842" s="200"/>
      <c r="L1842" s="205"/>
      <c r="M1842" s="206"/>
      <c r="N1842" s="207"/>
      <c r="O1842" s="207"/>
      <c r="P1842" s="208">
        <f>SUM(P1843:P1844)</f>
        <v>0</v>
      </c>
      <c r="Q1842" s="207"/>
      <c r="R1842" s="208">
        <f>SUM(R1843:R1844)</f>
        <v>0.075770000000000004</v>
      </c>
      <c r="S1842" s="207"/>
      <c r="T1842" s="209">
        <f>SUM(T1843:T1844)</f>
        <v>0</v>
      </c>
      <c r="U1842" s="12"/>
      <c r="V1842" s="12"/>
      <c r="W1842" s="12"/>
      <c r="X1842" s="12"/>
      <c r="Y1842" s="12"/>
      <c r="Z1842" s="12"/>
      <c r="AA1842" s="12"/>
      <c r="AB1842" s="12"/>
      <c r="AC1842" s="12"/>
      <c r="AD1842" s="12"/>
      <c r="AE1842" s="12"/>
      <c r="AR1842" s="210" t="s">
        <v>95</v>
      </c>
      <c r="AT1842" s="211" t="s">
        <v>73</v>
      </c>
      <c r="AU1842" s="211" t="s">
        <v>81</v>
      </c>
      <c r="AY1842" s="210" t="s">
        <v>156</v>
      </c>
      <c r="BK1842" s="212">
        <f>SUM(BK1843:BK1844)</f>
        <v>0</v>
      </c>
    </row>
    <row r="1843" s="2" customFormat="1" ht="49.05" customHeight="1">
      <c r="A1843" s="40"/>
      <c r="B1843" s="41"/>
      <c r="C1843" s="215" t="s">
        <v>2796</v>
      </c>
      <c r="D1843" s="215" t="s">
        <v>158</v>
      </c>
      <c r="E1843" s="216" t="s">
        <v>2797</v>
      </c>
      <c r="F1843" s="217" t="s">
        <v>2798</v>
      </c>
      <c r="G1843" s="218" t="s">
        <v>257</v>
      </c>
      <c r="H1843" s="219">
        <v>1</v>
      </c>
      <c r="I1843" s="220"/>
      <c r="J1843" s="221">
        <f>ROUND(I1843*H1843,2)</f>
        <v>0</v>
      </c>
      <c r="K1843" s="217" t="s">
        <v>338</v>
      </c>
      <c r="L1843" s="46"/>
      <c r="M1843" s="222" t="s">
        <v>28</v>
      </c>
      <c r="N1843" s="223" t="s">
        <v>45</v>
      </c>
      <c r="O1843" s="86"/>
      <c r="P1843" s="224">
        <f>O1843*H1843</f>
        <v>0</v>
      </c>
      <c r="Q1843" s="224">
        <v>0.075770000000000004</v>
      </c>
      <c r="R1843" s="224">
        <f>Q1843*H1843</f>
        <v>0.075770000000000004</v>
      </c>
      <c r="S1843" s="224">
        <v>0</v>
      </c>
      <c r="T1843" s="225">
        <f>S1843*H1843</f>
        <v>0</v>
      </c>
      <c r="U1843" s="40"/>
      <c r="V1843" s="40"/>
      <c r="W1843" s="40"/>
      <c r="X1843" s="40"/>
      <c r="Y1843" s="40"/>
      <c r="Z1843" s="40"/>
      <c r="AA1843" s="40"/>
      <c r="AB1843" s="40"/>
      <c r="AC1843" s="40"/>
      <c r="AD1843" s="40"/>
      <c r="AE1843" s="40"/>
      <c r="AR1843" s="226" t="s">
        <v>446</v>
      </c>
      <c r="AT1843" s="226" t="s">
        <v>158</v>
      </c>
      <c r="AU1843" s="226" t="s">
        <v>83</v>
      </c>
      <c r="AY1843" s="19" t="s">
        <v>156</v>
      </c>
      <c r="BE1843" s="227">
        <f>IF(N1843="základní",J1843,0)</f>
        <v>0</v>
      </c>
      <c r="BF1843" s="227">
        <f>IF(N1843="snížená",J1843,0)</f>
        <v>0</v>
      </c>
      <c r="BG1843" s="227">
        <f>IF(N1843="zákl. přenesená",J1843,0)</f>
        <v>0</v>
      </c>
      <c r="BH1843" s="227">
        <f>IF(N1843="sníž. přenesená",J1843,0)</f>
        <v>0</v>
      </c>
      <c r="BI1843" s="227">
        <f>IF(N1843="nulová",J1843,0)</f>
        <v>0</v>
      </c>
      <c r="BJ1843" s="19" t="s">
        <v>81</v>
      </c>
      <c r="BK1843" s="227">
        <f>ROUND(I1843*H1843,2)</f>
        <v>0</v>
      </c>
      <c r="BL1843" s="19" t="s">
        <v>446</v>
      </c>
      <c r="BM1843" s="226" t="s">
        <v>2799</v>
      </c>
    </row>
    <row r="1844" s="2" customFormat="1">
      <c r="A1844" s="40"/>
      <c r="B1844" s="41"/>
      <c r="C1844" s="42"/>
      <c r="D1844" s="228" t="s">
        <v>165</v>
      </c>
      <c r="E1844" s="42"/>
      <c r="F1844" s="229" t="s">
        <v>2798</v>
      </c>
      <c r="G1844" s="42"/>
      <c r="H1844" s="42"/>
      <c r="I1844" s="230"/>
      <c r="J1844" s="42"/>
      <c r="K1844" s="42"/>
      <c r="L1844" s="46"/>
      <c r="M1844" s="286"/>
      <c r="N1844" s="287"/>
      <c r="O1844" s="288"/>
      <c r="P1844" s="288"/>
      <c r="Q1844" s="288"/>
      <c r="R1844" s="288"/>
      <c r="S1844" s="288"/>
      <c r="T1844" s="289"/>
      <c r="U1844" s="40"/>
      <c r="V1844" s="40"/>
      <c r="W1844" s="40"/>
      <c r="X1844" s="40"/>
      <c r="Y1844" s="40"/>
      <c r="Z1844" s="40"/>
      <c r="AA1844" s="40"/>
      <c r="AB1844" s="40"/>
      <c r="AC1844" s="40"/>
      <c r="AD1844" s="40"/>
      <c r="AE1844" s="40"/>
      <c r="AT1844" s="19" t="s">
        <v>165</v>
      </c>
      <c r="AU1844" s="19" t="s">
        <v>83</v>
      </c>
    </row>
    <row r="1845" s="2" customFormat="1" ht="6.96" customHeight="1">
      <c r="A1845" s="40"/>
      <c r="B1845" s="61"/>
      <c r="C1845" s="62"/>
      <c r="D1845" s="62"/>
      <c r="E1845" s="62"/>
      <c r="F1845" s="62"/>
      <c r="G1845" s="62"/>
      <c r="H1845" s="62"/>
      <c r="I1845" s="62"/>
      <c r="J1845" s="62"/>
      <c r="K1845" s="62"/>
      <c r="L1845" s="46"/>
      <c r="M1845" s="40"/>
      <c r="O1845" s="40"/>
      <c r="P1845" s="40"/>
      <c r="Q1845" s="40"/>
      <c r="R1845" s="40"/>
      <c r="S1845" s="40"/>
      <c r="T1845" s="40"/>
      <c r="U1845" s="40"/>
      <c r="V1845" s="40"/>
      <c r="W1845" s="40"/>
      <c r="X1845" s="40"/>
      <c r="Y1845" s="40"/>
      <c r="Z1845" s="40"/>
      <c r="AA1845" s="40"/>
      <c r="AB1845" s="40"/>
      <c r="AC1845" s="40"/>
      <c r="AD1845" s="40"/>
      <c r="AE1845" s="40"/>
    </row>
  </sheetData>
  <sheetProtection sheet="1" autoFilter="0" formatColumns="0" formatRows="0" objects="1" scenarios="1" spinCount="100000" saltValue="yCqsKOTr/Ux14bzokuX4c//evE5G9jVs7cR+bsydx4he6To+6CpF9yL8Lo0fmbnHTPTecygHfR9saoEfnt2OwA==" hashValue="QK75wLYeMYnUV4n0V1+6PU5847WuG8SrvVZvDbTBHRrIwxH3rIdPvXfWKtevEj7n87NtO3wxoR3LBYffdp2dww==" algorithmName="SHA-512" password="CC35"/>
  <autoFilter ref="C109:K1844"/>
  <mergeCells count="9">
    <mergeCell ref="E7:H7"/>
    <mergeCell ref="E9:H9"/>
    <mergeCell ref="E18:H18"/>
    <mergeCell ref="E27:H27"/>
    <mergeCell ref="E48:H48"/>
    <mergeCell ref="E50:H50"/>
    <mergeCell ref="E100:H100"/>
    <mergeCell ref="E102:H10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OPAVA ZÁPAD ON - REVITALIZACE</v>
      </c>
      <c r="F7" s="145"/>
      <c r="G7" s="145"/>
      <c r="H7" s="145"/>
      <c r="L7" s="22"/>
    </row>
    <row r="8" s="1" customFormat="1" ht="12" customHeight="1">
      <c r="B8" s="22"/>
      <c r="D8" s="145" t="s">
        <v>104</v>
      </c>
      <c r="L8" s="22"/>
    </row>
    <row r="9" s="2" customFormat="1" ht="16.5" customHeight="1">
      <c r="A9" s="40"/>
      <c r="B9" s="46"/>
      <c r="C9" s="40"/>
      <c r="D9" s="40"/>
      <c r="E9" s="146" t="s">
        <v>105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2800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2801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28</v>
      </c>
      <c r="G13" s="40"/>
      <c r="H13" s="40"/>
      <c r="I13" s="145" t="s">
        <v>20</v>
      </c>
      <c r="J13" s="135" t="s">
        <v>28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23. 7. 2020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28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27</v>
      </c>
      <c r="J22" s="135" t="s">
        <v>28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5" t="s">
        <v>30</v>
      </c>
      <c r="J23" s="135" t="s">
        <v>28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27</v>
      </c>
      <c r="J25" s="135" t="s">
        <v>28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5" t="s">
        <v>30</v>
      </c>
      <c r="J26" s="135" t="s">
        <v>28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83.25" customHeight="1">
      <c r="A29" s="150"/>
      <c r="B29" s="151"/>
      <c r="C29" s="150"/>
      <c r="D29" s="150"/>
      <c r="E29" s="152" t="s">
        <v>39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ROUND(J96,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ROUND((SUM(BE96:BE189)),  2)</f>
        <v>0</v>
      </c>
      <c r="G35" s="40"/>
      <c r="H35" s="40"/>
      <c r="I35" s="160">
        <v>0.20999999999999999</v>
      </c>
      <c r="J35" s="159">
        <f>ROUND(((SUM(BE96:BE189))*I35),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ROUND((SUM(BF96:BF189)),  2)</f>
        <v>0</v>
      </c>
      <c r="G36" s="40"/>
      <c r="H36" s="40"/>
      <c r="I36" s="160">
        <v>0.14999999999999999</v>
      </c>
      <c r="J36" s="159">
        <f>ROUND(((SUM(BF96:BF189))*I36),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ROUND((SUM(BG96:BG189)),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ROUND((SUM(BH96:BH189)),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ROUND((SUM(BI96:BI189)),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OPAVA ZÁPAD ON - REVITALIZACE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105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2800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110 - Stavba 1.PP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Opava</v>
      </c>
      <c r="G56" s="42"/>
      <c r="H56" s="42"/>
      <c r="I56" s="34" t="s">
        <v>24</v>
      </c>
      <c r="J56" s="74" t="str">
        <f>IF(J14="","",J14)</f>
        <v>23. 7. 2020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26</v>
      </c>
      <c r="D58" s="42"/>
      <c r="E58" s="42"/>
      <c r="F58" s="29" t="str">
        <f>E17</f>
        <v xml:space="preserve">SPRÁVA ŽELEZNIČNÍ DOPRAVNÍ  CESTY, s.o.</v>
      </c>
      <c r="G58" s="42"/>
      <c r="H58" s="42"/>
      <c r="I58" s="34" t="s">
        <v>33</v>
      </c>
      <c r="J58" s="38" t="str">
        <f>E23</f>
        <v>KOHL Architekti,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107</v>
      </c>
      <c r="D61" s="174"/>
      <c r="E61" s="174"/>
      <c r="F61" s="174"/>
      <c r="G61" s="174"/>
      <c r="H61" s="174"/>
      <c r="I61" s="174"/>
      <c r="J61" s="175" t="s">
        <v>108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109</v>
      </c>
    </row>
    <row r="64" s="9" customFormat="1" ht="24.96" customHeight="1">
      <c r="A64" s="9"/>
      <c r="B64" s="177"/>
      <c r="C64" s="178"/>
      <c r="D64" s="179" t="s">
        <v>110</v>
      </c>
      <c r="E64" s="180"/>
      <c r="F64" s="180"/>
      <c r="G64" s="180"/>
      <c r="H64" s="180"/>
      <c r="I64" s="180"/>
      <c r="J64" s="181">
        <f>J97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113</v>
      </c>
      <c r="E65" s="185"/>
      <c r="F65" s="185"/>
      <c r="G65" s="185"/>
      <c r="H65" s="185"/>
      <c r="I65" s="185"/>
      <c r="J65" s="186">
        <f>J98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7"/>
      <c r="D66" s="184" t="s">
        <v>115</v>
      </c>
      <c r="E66" s="185"/>
      <c r="F66" s="185"/>
      <c r="G66" s="185"/>
      <c r="H66" s="185"/>
      <c r="I66" s="185"/>
      <c r="J66" s="186">
        <f>J109</f>
        <v>0</v>
      </c>
      <c r="K66" s="127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7"/>
      <c r="D67" s="184" t="s">
        <v>116</v>
      </c>
      <c r="E67" s="185"/>
      <c r="F67" s="185"/>
      <c r="G67" s="185"/>
      <c r="H67" s="185"/>
      <c r="I67" s="185"/>
      <c r="J67" s="186">
        <f>J113</f>
        <v>0</v>
      </c>
      <c r="K67" s="127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7"/>
      <c r="D68" s="184" t="s">
        <v>118</v>
      </c>
      <c r="E68" s="185"/>
      <c r="F68" s="185"/>
      <c r="G68" s="185"/>
      <c r="H68" s="185"/>
      <c r="I68" s="185"/>
      <c r="J68" s="186">
        <f>J148</f>
        <v>0</v>
      </c>
      <c r="K68" s="127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7"/>
      <c r="D69" s="184" t="s">
        <v>119</v>
      </c>
      <c r="E69" s="185"/>
      <c r="F69" s="185"/>
      <c r="G69" s="185"/>
      <c r="H69" s="185"/>
      <c r="I69" s="185"/>
      <c r="J69" s="186">
        <f>J158</f>
        <v>0</v>
      </c>
      <c r="K69" s="127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120</v>
      </c>
      <c r="E70" s="180"/>
      <c r="F70" s="180"/>
      <c r="G70" s="180"/>
      <c r="H70" s="180"/>
      <c r="I70" s="180"/>
      <c r="J70" s="181">
        <f>J161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3"/>
      <c r="C71" s="127"/>
      <c r="D71" s="184" t="s">
        <v>2802</v>
      </c>
      <c r="E71" s="185"/>
      <c r="F71" s="185"/>
      <c r="G71" s="185"/>
      <c r="H71" s="185"/>
      <c r="I71" s="185"/>
      <c r="J71" s="186">
        <f>J162</f>
        <v>0</v>
      </c>
      <c r="K71" s="127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7"/>
      <c r="D72" s="184" t="s">
        <v>128</v>
      </c>
      <c r="E72" s="185"/>
      <c r="F72" s="185"/>
      <c r="G72" s="185"/>
      <c r="H72" s="185"/>
      <c r="I72" s="185"/>
      <c r="J72" s="186">
        <f>J173</f>
        <v>0</v>
      </c>
      <c r="K72" s="127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7"/>
      <c r="D73" s="184" t="s">
        <v>129</v>
      </c>
      <c r="E73" s="185"/>
      <c r="F73" s="185"/>
      <c r="G73" s="185"/>
      <c r="H73" s="185"/>
      <c r="I73" s="185"/>
      <c r="J73" s="186">
        <f>J176</f>
        <v>0</v>
      </c>
      <c r="K73" s="127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7"/>
      <c r="D74" s="184" t="s">
        <v>130</v>
      </c>
      <c r="E74" s="185"/>
      <c r="F74" s="185"/>
      <c r="G74" s="185"/>
      <c r="H74" s="185"/>
      <c r="I74" s="185"/>
      <c r="J74" s="186">
        <f>J185</f>
        <v>0</v>
      </c>
      <c r="K74" s="127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141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OPAVA ZÁPAD ON - REVITALIZACE</v>
      </c>
      <c r="F84" s="34"/>
      <c r="G84" s="34"/>
      <c r="H84" s="34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104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2" t="s">
        <v>105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2800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110 - Stavba 1.PP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22</v>
      </c>
      <c r="D90" s="42"/>
      <c r="E90" s="42"/>
      <c r="F90" s="29" t="str">
        <f>F14</f>
        <v>Opava</v>
      </c>
      <c r="G90" s="42"/>
      <c r="H90" s="42"/>
      <c r="I90" s="34" t="s">
        <v>24</v>
      </c>
      <c r="J90" s="74" t="str">
        <f>IF(J14="","",J14)</f>
        <v>23. 7. 2020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26</v>
      </c>
      <c r="D92" s="42"/>
      <c r="E92" s="42"/>
      <c r="F92" s="29" t="str">
        <f>E17</f>
        <v xml:space="preserve">SPRÁVA ŽELEZNIČNÍ DOPRAVNÍ  CESTY, s.o.</v>
      </c>
      <c r="G92" s="42"/>
      <c r="H92" s="42"/>
      <c r="I92" s="34" t="s">
        <v>33</v>
      </c>
      <c r="J92" s="38" t="str">
        <f>E23</f>
        <v>KOHL Architekti, s.r.o.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31</v>
      </c>
      <c r="D93" s="42"/>
      <c r="E93" s="42"/>
      <c r="F93" s="29" t="str">
        <f>IF(E20="","",E20)</f>
        <v>Vyplň údaj</v>
      </c>
      <c r="G93" s="42"/>
      <c r="H93" s="42"/>
      <c r="I93" s="34" t="s">
        <v>36</v>
      </c>
      <c r="J93" s="38" t="str">
        <f>E26</f>
        <v xml:space="preserve"> 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8"/>
      <c r="B95" s="189"/>
      <c r="C95" s="190" t="s">
        <v>142</v>
      </c>
      <c r="D95" s="191" t="s">
        <v>59</v>
      </c>
      <c r="E95" s="191" t="s">
        <v>55</v>
      </c>
      <c r="F95" s="191" t="s">
        <v>56</v>
      </c>
      <c r="G95" s="191" t="s">
        <v>143</v>
      </c>
      <c r="H95" s="191" t="s">
        <v>144</v>
      </c>
      <c r="I95" s="191" t="s">
        <v>145</v>
      </c>
      <c r="J95" s="191" t="s">
        <v>108</v>
      </c>
      <c r="K95" s="192" t="s">
        <v>146</v>
      </c>
      <c r="L95" s="193"/>
      <c r="M95" s="94" t="s">
        <v>28</v>
      </c>
      <c r="N95" s="95" t="s">
        <v>44</v>
      </c>
      <c r="O95" s="95" t="s">
        <v>147</v>
      </c>
      <c r="P95" s="95" t="s">
        <v>148</v>
      </c>
      <c r="Q95" s="95" t="s">
        <v>149</v>
      </c>
      <c r="R95" s="95" t="s">
        <v>150</v>
      </c>
      <c r="S95" s="95" t="s">
        <v>151</v>
      </c>
      <c r="T95" s="96" t="s">
        <v>152</v>
      </c>
      <c r="U95" s="188"/>
      <c r="V95" s="188"/>
      <c r="W95" s="188"/>
      <c r="X95" s="188"/>
      <c r="Y95" s="188"/>
      <c r="Z95" s="188"/>
      <c r="AA95" s="188"/>
      <c r="AB95" s="188"/>
      <c r="AC95" s="188"/>
      <c r="AD95" s="188"/>
      <c r="AE95" s="188"/>
    </row>
    <row r="96" s="2" customFormat="1" ht="22.8" customHeight="1">
      <c r="A96" s="40"/>
      <c r="B96" s="41"/>
      <c r="C96" s="101" t="s">
        <v>153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P97+P161</f>
        <v>0</v>
      </c>
      <c r="Q96" s="98"/>
      <c r="R96" s="196">
        <f>R97+R161</f>
        <v>6.6272771299999995</v>
      </c>
      <c r="S96" s="98"/>
      <c r="T96" s="197">
        <f>T97+T161</f>
        <v>367.51581599999997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73</v>
      </c>
      <c r="AU96" s="19" t="s">
        <v>109</v>
      </c>
      <c r="BK96" s="198">
        <f>BK97+BK161</f>
        <v>0</v>
      </c>
    </row>
    <row r="97" s="12" customFormat="1" ht="25.92" customHeight="1">
      <c r="A97" s="12"/>
      <c r="B97" s="199"/>
      <c r="C97" s="200"/>
      <c r="D97" s="201" t="s">
        <v>73</v>
      </c>
      <c r="E97" s="202" t="s">
        <v>154</v>
      </c>
      <c r="F97" s="202" t="s">
        <v>155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P98+P109+P113+P148+P158</f>
        <v>0</v>
      </c>
      <c r="Q97" s="207"/>
      <c r="R97" s="208">
        <f>R98+R109+R113+R148+R158</f>
        <v>6.3482351099999992</v>
      </c>
      <c r="S97" s="207"/>
      <c r="T97" s="209">
        <f>T98+T109+T113+T148+T158</f>
        <v>367.22781599999996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81</v>
      </c>
      <c r="AT97" s="211" t="s">
        <v>73</v>
      </c>
      <c r="AU97" s="211" t="s">
        <v>74</v>
      </c>
      <c r="AY97" s="210" t="s">
        <v>156</v>
      </c>
      <c r="BK97" s="212">
        <f>BK98+BK109+BK113+BK148+BK158</f>
        <v>0</v>
      </c>
    </row>
    <row r="98" s="12" customFormat="1" ht="22.8" customHeight="1">
      <c r="A98" s="12"/>
      <c r="B98" s="199"/>
      <c r="C98" s="200"/>
      <c r="D98" s="201" t="s">
        <v>73</v>
      </c>
      <c r="E98" s="213" t="s">
        <v>95</v>
      </c>
      <c r="F98" s="213" t="s">
        <v>232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SUM(P99:P108)</f>
        <v>0</v>
      </c>
      <c r="Q98" s="207"/>
      <c r="R98" s="208">
        <f>SUM(R99:R108)</f>
        <v>4.2363651099999995</v>
      </c>
      <c r="S98" s="207"/>
      <c r="T98" s="209">
        <f>SUM(T99:T108)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81</v>
      </c>
      <c r="AT98" s="211" t="s">
        <v>73</v>
      </c>
      <c r="AU98" s="211" t="s">
        <v>81</v>
      </c>
      <c r="AY98" s="210" t="s">
        <v>156</v>
      </c>
      <c r="BK98" s="212">
        <f>SUM(BK99:BK108)</f>
        <v>0</v>
      </c>
    </row>
    <row r="99" s="2" customFormat="1" ht="37.8" customHeight="1">
      <c r="A99" s="40"/>
      <c r="B99" s="41"/>
      <c r="C99" s="215" t="s">
        <v>81</v>
      </c>
      <c r="D99" s="215" t="s">
        <v>158</v>
      </c>
      <c r="E99" s="216" t="s">
        <v>255</v>
      </c>
      <c r="F99" s="217" t="s">
        <v>256</v>
      </c>
      <c r="G99" s="218" t="s">
        <v>257</v>
      </c>
      <c r="H99" s="219">
        <v>1</v>
      </c>
      <c r="I99" s="220"/>
      <c r="J99" s="221">
        <f>ROUND(I99*H99,2)</f>
        <v>0</v>
      </c>
      <c r="K99" s="217" t="s">
        <v>162</v>
      </c>
      <c r="L99" s="46"/>
      <c r="M99" s="222" t="s">
        <v>28</v>
      </c>
      <c r="N99" s="223" t="s">
        <v>45</v>
      </c>
      <c r="O99" s="86"/>
      <c r="P99" s="224">
        <f>O99*H99</f>
        <v>0</v>
      </c>
      <c r="Q99" s="224">
        <v>0.039629999999999999</v>
      </c>
      <c r="R99" s="224">
        <f>Q99*H99</f>
        <v>0.039629999999999999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163</v>
      </c>
      <c r="AT99" s="226" t="s">
        <v>158</v>
      </c>
      <c r="AU99" s="226" t="s">
        <v>83</v>
      </c>
      <c r="AY99" s="19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163</v>
      </c>
      <c r="BM99" s="226" t="s">
        <v>2803</v>
      </c>
    </row>
    <row r="100" s="2" customFormat="1">
      <c r="A100" s="40"/>
      <c r="B100" s="41"/>
      <c r="C100" s="42"/>
      <c r="D100" s="228" t="s">
        <v>165</v>
      </c>
      <c r="E100" s="42"/>
      <c r="F100" s="229" t="s">
        <v>256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165</v>
      </c>
      <c r="AU100" s="19" t="s">
        <v>83</v>
      </c>
    </row>
    <row r="101" s="2" customFormat="1" ht="37.8" customHeight="1">
      <c r="A101" s="40"/>
      <c r="B101" s="41"/>
      <c r="C101" s="215" t="s">
        <v>83</v>
      </c>
      <c r="D101" s="215" t="s">
        <v>158</v>
      </c>
      <c r="E101" s="216" t="s">
        <v>2804</v>
      </c>
      <c r="F101" s="217" t="s">
        <v>2805</v>
      </c>
      <c r="G101" s="218" t="s">
        <v>161</v>
      </c>
      <c r="H101" s="219">
        <v>17.725999999999999</v>
      </c>
      <c r="I101" s="220"/>
      <c r="J101" s="221">
        <f>ROUND(I101*H101,2)</f>
        <v>0</v>
      </c>
      <c r="K101" s="217" t="s">
        <v>162</v>
      </c>
      <c r="L101" s="46"/>
      <c r="M101" s="222" t="s">
        <v>28</v>
      </c>
      <c r="N101" s="223" t="s">
        <v>45</v>
      </c>
      <c r="O101" s="86"/>
      <c r="P101" s="224">
        <f>O101*H101</f>
        <v>0</v>
      </c>
      <c r="Q101" s="224">
        <v>0.07571</v>
      </c>
      <c r="R101" s="224">
        <f>Q101*H101</f>
        <v>1.34203546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163</v>
      </c>
      <c r="AT101" s="226" t="s">
        <v>158</v>
      </c>
      <c r="AU101" s="226" t="s">
        <v>83</v>
      </c>
      <c r="AY101" s="19" t="s">
        <v>156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163</v>
      </c>
      <c r="BM101" s="226" t="s">
        <v>2806</v>
      </c>
    </row>
    <row r="102" s="2" customFormat="1">
      <c r="A102" s="40"/>
      <c r="B102" s="41"/>
      <c r="C102" s="42"/>
      <c r="D102" s="228" t="s">
        <v>165</v>
      </c>
      <c r="E102" s="42"/>
      <c r="F102" s="229" t="s">
        <v>2805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165</v>
      </c>
      <c r="AU102" s="19" t="s">
        <v>83</v>
      </c>
    </row>
    <row r="103" s="13" customFormat="1">
      <c r="A103" s="13"/>
      <c r="B103" s="233"/>
      <c r="C103" s="234"/>
      <c r="D103" s="228" t="s">
        <v>170</v>
      </c>
      <c r="E103" s="235" t="s">
        <v>28</v>
      </c>
      <c r="F103" s="236" t="s">
        <v>2807</v>
      </c>
      <c r="G103" s="234"/>
      <c r="H103" s="237">
        <v>17.725999999999999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3" t="s">
        <v>170</v>
      </c>
      <c r="AU103" s="243" t="s">
        <v>83</v>
      </c>
      <c r="AV103" s="13" t="s">
        <v>83</v>
      </c>
      <c r="AW103" s="13" t="s">
        <v>35</v>
      </c>
      <c r="AX103" s="13" t="s">
        <v>74</v>
      </c>
      <c r="AY103" s="243" t="s">
        <v>156</v>
      </c>
    </row>
    <row r="104" s="14" customFormat="1">
      <c r="A104" s="14"/>
      <c r="B104" s="244"/>
      <c r="C104" s="245"/>
      <c r="D104" s="228" t="s">
        <v>170</v>
      </c>
      <c r="E104" s="246" t="s">
        <v>28</v>
      </c>
      <c r="F104" s="247" t="s">
        <v>186</v>
      </c>
      <c r="G104" s="245"/>
      <c r="H104" s="248">
        <v>17.725999999999999</v>
      </c>
      <c r="I104" s="249"/>
      <c r="J104" s="245"/>
      <c r="K104" s="245"/>
      <c r="L104" s="250"/>
      <c r="M104" s="251"/>
      <c r="N104" s="252"/>
      <c r="O104" s="252"/>
      <c r="P104" s="252"/>
      <c r="Q104" s="252"/>
      <c r="R104" s="252"/>
      <c r="S104" s="252"/>
      <c r="T104" s="25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4" t="s">
        <v>170</v>
      </c>
      <c r="AU104" s="254" t="s">
        <v>83</v>
      </c>
      <c r="AV104" s="14" t="s">
        <v>163</v>
      </c>
      <c r="AW104" s="14" t="s">
        <v>35</v>
      </c>
      <c r="AX104" s="14" t="s">
        <v>81</v>
      </c>
      <c r="AY104" s="254" t="s">
        <v>156</v>
      </c>
    </row>
    <row r="105" s="2" customFormat="1" ht="14.4" customHeight="1">
      <c r="A105" s="40"/>
      <c r="B105" s="41"/>
      <c r="C105" s="215" t="s">
        <v>95</v>
      </c>
      <c r="D105" s="215" t="s">
        <v>158</v>
      </c>
      <c r="E105" s="216" t="s">
        <v>336</v>
      </c>
      <c r="F105" s="217" t="s">
        <v>337</v>
      </c>
      <c r="G105" s="218" t="s">
        <v>168</v>
      </c>
      <c r="H105" s="219">
        <v>2.1509999999999998</v>
      </c>
      <c r="I105" s="220"/>
      <c r="J105" s="221">
        <f>ROUND(I105*H105,2)</f>
        <v>0</v>
      </c>
      <c r="K105" s="217" t="s">
        <v>338</v>
      </c>
      <c r="L105" s="46"/>
      <c r="M105" s="222" t="s">
        <v>28</v>
      </c>
      <c r="N105" s="223" t="s">
        <v>45</v>
      </c>
      <c r="O105" s="86"/>
      <c r="P105" s="224">
        <f>O105*H105</f>
        <v>0</v>
      </c>
      <c r="Q105" s="224">
        <v>1.3271500000000001</v>
      </c>
      <c r="R105" s="224">
        <f>Q105*H105</f>
        <v>2.8546996499999997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163</v>
      </c>
      <c r="AT105" s="226" t="s">
        <v>158</v>
      </c>
      <c r="AU105" s="226" t="s">
        <v>83</v>
      </c>
      <c r="AY105" s="19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163</v>
      </c>
      <c r="BM105" s="226" t="s">
        <v>2808</v>
      </c>
    </row>
    <row r="106" s="2" customFormat="1">
      <c r="A106" s="40"/>
      <c r="B106" s="41"/>
      <c r="C106" s="42"/>
      <c r="D106" s="228" t="s">
        <v>165</v>
      </c>
      <c r="E106" s="42"/>
      <c r="F106" s="229" t="s">
        <v>337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165</v>
      </c>
      <c r="AU106" s="19" t="s">
        <v>83</v>
      </c>
    </row>
    <row r="107" s="13" customFormat="1">
      <c r="A107" s="13"/>
      <c r="B107" s="233"/>
      <c r="C107" s="234"/>
      <c r="D107" s="228" t="s">
        <v>170</v>
      </c>
      <c r="E107" s="235" t="s">
        <v>28</v>
      </c>
      <c r="F107" s="236" t="s">
        <v>2809</v>
      </c>
      <c r="G107" s="234"/>
      <c r="H107" s="237">
        <v>2.1509999999999998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170</v>
      </c>
      <c r="AU107" s="243" t="s">
        <v>83</v>
      </c>
      <c r="AV107" s="13" t="s">
        <v>83</v>
      </c>
      <c r="AW107" s="13" t="s">
        <v>35</v>
      </c>
      <c r="AX107" s="13" t="s">
        <v>74</v>
      </c>
      <c r="AY107" s="243" t="s">
        <v>156</v>
      </c>
    </row>
    <row r="108" s="14" customFormat="1">
      <c r="A108" s="14"/>
      <c r="B108" s="244"/>
      <c r="C108" s="245"/>
      <c r="D108" s="228" t="s">
        <v>170</v>
      </c>
      <c r="E108" s="246" t="s">
        <v>28</v>
      </c>
      <c r="F108" s="247" t="s">
        <v>186</v>
      </c>
      <c r="G108" s="245"/>
      <c r="H108" s="248">
        <v>2.1509999999999998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170</v>
      </c>
      <c r="AU108" s="254" t="s">
        <v>83</v>
      </c>
      <c r="AV108" s="14" t="s">
        <v>163</v>
      </c>
      <c r="AW108" s="14" t="s">
        <v>35</v>
      </c>
      <c r="AX108" s="14" t="s">
        <v>81</v>
      </c>
      <c r="AY108" s="254" t="s">
        <v>156</v>
      </c>
    </row>
    <row r="109" s="12" customFormat="1" ht="22.8" customHeight="1">
      <c r="A109" s="12"/>
      <c r="B109" s="199"/>
      <c r="C109" s="200"/>
      <c r="D109" s="201" t="s">
        <v>73</v>
      </c>
      <c r="E109" s="213" t="s">
        <v>187</v>
      </c>
      <c r="F109" s="213" t="s">
        <v>527</v>
      </c>
      <c r="G109" s="200"/>
      <c r="H109" s="200"/>
      <c r="I109" s="203"/>
      <c r="J109" s="214">
        <f>BK109</f>
        <v>0</v>
      </c>
      <c r="K109" s="200"/>
      <c r="L109" s="205"/>
      <c r="M109" s="206"/>
      <c r="N109" s="207"/>
      <c r="O109" s="207"/>
      <c r="P109" s="208">
        <f>SUM(P110:P112)</f>
        <v>0</v>
      </c>
      <c r="Q109" s="207"/>
      <c r="R109" s="208">
        <f>SUM(R110:R112)</f>
        <v>0.73646999999999996</v>
      </c>
      <c r="S109" s="207"/>
      <c r="T109" s="209">
        <f>SUM(T110:T112)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81</v>
      </c>
      <c r="AT109" s="211" t="s">
        <v>73</v>
      </c>
      <c r="AU109" s="211" t="s">
        <v>81</v>
      </c>
      <c r="AY109" s="210" t="s">
        <v>156</v>
      </c>
      <c r="BK109" s="212">
        <f>SUM(BK110:BK112)</f>
        <v>0</v>
      </c>
    </row>
    <row r="110" s="2" customFormat="1" ht="24.15" customHeight="1">
      <c r="A110" s="40"/>
      <c r="B110" s="41"/>
      <c r="C110" s="215" t="s">
        <v>278</v>
      </c>
      <c r="D110" s="215" t="s">
        <v>158</v>
      </c>
      <c r="E110" s="216" t="s">
        <v>2810</v>
      </c>
      <c r="F110" s="217" t="s">
        <v>2811</v>
      </c>
      <c r="G110" s="218" t="s">
        <v>161</v>
      </c>
      <c r="H110" s="219">
        <v>11.69</v>
      </c>
      <c r="I110" s="220"/>
      <c r="J110" s="221">
        <f>ROUND(I110*H110,2)</f>
        <v>0</v>
      </c>
      <c r="K110" s="217" t="s">
        <v>162</v>
      </c>
      <c r="L110" s="46"/>
      <c r="M110" s="222" t="s">
        <v>28</v>
      </c>
      <c r="N110" s="223" t="s">
        <v>45</v>
      </c>
      <c r="O110" s="86"/>
      <c r="P110" s="224">
        <f>O110*H110</f>
        <v>0</v>
      </c>
      <c r="Q110" s="224">
        <v>0.063</v>
      </c>
      <c r="R110" s="224">
        <f>Q110*H110</f>
        <v>0.73646999999999996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163</v>
      </c>
      <c r="AT110" s="226" t="s">
        <v>158</v>
      </c>
      <c r="AU110" s="226" t="s">
        <v>83</v>
      </c>
      <c r="AY110" s="19" t="s">
        <v>156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81</v>
      </c>
      <c r="BK110" s="227">
        <f>ROUND(I110*H110,2)</f>
        <v>0</v>
      </c>
      <c r="BL110" s="19" t="s">
        <v>163</v>
      </c>
      <c r="BM110" s="226" t="s">
        <v>2812</v>
      </c>
    </row>
    <row r="111" s="2" customFormat="1">
      <c r="A111" s="40"/>
      <c r="B111" s="41"/>
      <c r="C111" s="42"/>
      <c r="D111" s="228" t="s">
        <v>165</v>
      </c>
      <c r="E111" s="42"/>
      <c r="F111" s="229" t="s">
        <v>2811</v>
      </c>
      <c r="G111" s="42"/>
      <c r="H111" s="42"/>
      <c r="I111" s="230"/>
      <c r="J111" s="42"/>
      <c r="K111" s="42"/>
      <c r="L111" s="46"/>
      <c r="M111" s="231"/>
      <c r="N111" s="232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165</v>
      </c>
      <c r="AU111" s="19" t="s">
        <v>83</v>
      </c>
    </row>
    <row r="112" s="13" customFormat="1">
      <c r="A112" s="13"/>
      <c r="B112" s="233"/>
      <c r="C112" s="234"/>
      <c r="D112" s="228" t="s">
        <v>170</v>
      </c>
      <c r="E112" s="235" t="s">
        <v>28</v>
      </c>
      <c r="F112" s="236" t="s">
        <v>2813</v>
      </c>
      <c r="G112" s="234"/>
      <c r="H112" s="237">
        <v>11.69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170</v>
      </c>
      <c r="AU112" s="243" t="s">
        <v>83</v>
      </c>
      <c r="AV112" s="13" t="s">
        <v>83</v>
      </c>
      <c r="AW112" s="13" t="s">
        <v>35</v>
      </c>
      <c r="AX112" s="13" t="s">
        <v>81</v>
      </c>
      <c r="AY112" s="243" t="s">
        <v>156</v>
      </c>
    </row>
    <row r="113" s="12" customFormat="1" ht="22.8" customHeight="1">
      <c r="A113" s="12"/>
      <c r="B113" s="199"/>
      <c r="C113" s="200"/>
      <c r="D113" s="201" t="s">
        <v>73</v>
      </c>
      <c r="E113" s="213" t="s">
        <v>201</v>
      </c>
      <c r="F113" s="213" t="s">
        <v>944</v>
      </c>
      <c r="G113" s="200"/>
      <c r="H113" s="200"/>
      <c r="I113" s="203"/>
      <c r="J113" s="214">
        <f>BK113</f>
        <v>0</v>
      </c>
      <c r="K113" s="200"/>
      <c r="L113" s="205"/>
      <c r="M113" s="206"/>
      <c r="N113" s="207"/>
      <c r="O113" s="207"/>
      <c r="P113" s="208">
        <f>SUM(P114:P147)</f>
        <v>0</v>
      </c>
      <c r="Q113" s="207"/>
      <c r="R113" s="208">
        <f>SUM(R114:R147)</f>
        <v>1.3754000000000002</v>
      </c>
      <c r="S113" s="207"/>
      <c r="T113" s="209">
        <f>SUM(T114:T147)</f>
        <v>367.22781599999996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81</v>
      </c>
      <c r="AT113" s="211" t="s">
        <v>73</v>
      </c>
      <c r="AU113" s="211" t="s">
        <v>81</v>
      </c>
      <c r="AY113" s="210" t="s">
        <v>156</v>
      </c>
      <c r="BK113" s="212">
        <f>SUM(BK114:BK147)</f>
        <v>0</v>
      </c>
    </row>
    <row r="114" s="2" customFormat="1" ht="37.8" customHeight="1">
      <c r="A114" s="40"/>
      <c r="B114" s="41"/>
      <c r="C114" s="215" t="s">
        <v>163</v>
      </c>
      <c r="D114" s="215" t="s">
        <v>158</v>
      </c>
      <c r="E114" s="216" t="s">
        <v>946</v>
      </c>
      <c r="F114" s="217" t="s">
        <v>947</v>
      </c>
      <c r="G114" s="218" t="s">
        <v>161</v>
      </c>
      <c r="H114" s="219">
        <v>1300</v>
      </c>
      <c r="I114" s="220"/>
      <c r="J114" s="221">
        <f>ROUND(I114*H114,2)</f>
        <v>0</v>
      </c>
      <c r="K114" s="217" t="s">
        <v>162</v>
      </c>
      <c r="L114" s="46"/>
      <c r="M114" s="222" t="s">
        <v>28</v>
      </c>
      <c r="N114" s="223" t="s">
        <v>45</v>
      </c>
      <c r="O114" s="86"/>
      <c r="P114" s="224">
        <f>O114*H114</f>
        <v>0</v>
      </c>
      <c r="Q114" s="224">
        <v>4.0000000000000003E-05</v>
      </c>
      <c r="R114" s="224">
        <f>Q114*H114</f>
        <v>0.052000000000000005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163</v>
      </c>
      <c r="AT114" s="226" t="s">
        <v>158</v>
      </c>
      <c r="AU114" s="226" t="s">
        <v>83</v>
      </c>
      <c r="AY114" s="19" t="s">
        <v>156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81</v>
      </c>
      <c r="BK114" s="227">
        <f>ROUND(I114*H114,2)</f>
        <v>0</v>
      </c>
      <c r="BL114" s="19" t="s">
        <v>163</v>
      </c>
      <c r="BM114" s="226" t="s">
        <v>2814</v>
      </c>
    </row>
    <row r="115" s="2" customFormat="1">
      <c r="A115" s="40"/>
      <c r="B115" s="41"/>
      <c r="C115" s="42"/>
      <c r="D115" s="228" t="s">
        <v>165</v>
      </c>
      <c r="E115" s="42"/>
      <c r="F115" s="229" t="s">
        <v>947</v>
      </c>
      <c r="G115" s="42"/>
      <c r="H115" s="42"/>
      <c r="I115" s="230"/>
      <c r="J115" s="42"/>
      <c r="K115" s="42"/>
      <c r="L115" s="46"/>
      <c r="M115" s="231"/>
      <c r="N115" s="232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165</v>
      </c>
      <c r="AU115" s="19" t="s">
        <v>83</v>
      </c>
    </row>
    <row r="116" s="13" customFormat="1">
      <c r="A116" s="13"/>
      <c r="B116" s="233"/>
      <c r="C116" s="234"/>
      <c r="D116" s="228" t="s">
        <v>170</v>
      </c>
      <c r="E116" s="235" t="s">
        <v>28</v>
      </c>
      <c r="F116" s="236" t="s">
        <v>2815</v>
      </c>
      <c r="G116" s="234"/>
      <c r="H116" s="237">
        <v>1300</v>
      </c>
      <c r="I116" s="238"/>
      <c r="J116" s="234"/>
      <c r="K116" s="234"/>
      <c r="L116" s="239"/>
      <c r="M116" s="240"/>
      <c r="N116" s="241"/>
      <c r="O116" s="241"/>
      <c r="P116" s="241"/>
      <c r="Q116" s="241"/>
      <c r="R116" s="241"/>
      <c r="S116" s="241"/>
      <c r="T116" s="24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3" t="s">
        <v>170</v>
      </c>
      <c r="AU116" s="243" t="s">
        <v>83</v>
      </c>
      <c r="AV116" s="13" t="s">
        <v>83</v>
      </c>
      <c r="AW116" s="13" t="s">
        <v>35</v>
      </c>
      <c r="AX116" s="13" t="s">
        <v>81</v>
      </c>
      <c r="AY116" s="243" t="s">
        <v>156</v>
      </c>
    </row>
    <row r="117" s="2" customFormat="1" ht="37.8" customHeight="1">
      <c r="A117" s="40"/>
      <c r="B117" s="41"/>
      <c r="C117" s="215" t="s">
        <v>180</v>
      </c>
      <c r="D117" s="215" t="s">
        <v>158</v>
      </c>
      <c r="E117" s="216" t="s">
        <v>959</v>
      </c>
      <c r="F117" s="217" t="s">
        <v>960</v>
      </c>
      <c r="G117" s="218" t="s">
        <v>161</v>
      </c>
      <c r="H117" s="219">
        <v>185</v>
      </c>
      <c r="I117" s="220"/>
      <c r="J117" s="221">
        <f>ROUND(I117*H117,2)</f>
        <v>0</v>
      </c>
      <c r="K117" s="217" t="s">
        <v>162</v>
      </c>
      <c r="L117" s="46"/>
      <c r="M117" s="222" t="s">
        <v>28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0.11700000000000001</v>
      </c>
      <c r="T117" s="225">
        <f>S117*H117</f>
        <v>21.645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163</v>
      </c>
      <c r="AT117" s="226" t="s">
        <v>158</v>
      </c>
      <c r="AU117" s="226" t="s">
        <v>83</v>
      </c>
      <c r="AY117" s="19" t="s">
        <v>156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163</v>
      </c>
      <c r="BM117" s="226" t="s">
        <v>2816</v>
      </c>
    </row>
    <row r="118" s="2" customFormat="1">
      <c r="A118" s="40"/>
      <c r="B118" s="41"/>
      <c r="C118" s="42"/>
      <c r="D118" s="228" t="s">
        <v>165</v>
      </c>
      <c r="E118" s="42"/>
      <c r="F118" s="229" t="s">
        <v>960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165</v>
      </c>
      <c r="AU118" s="19" t="s">
        <v>83</v>
      </c>
    </row>
    <row r="119" s="13" customFormat="1">
      <c r="A119" s="13"/>
      <c r="B119" s="233"/>
      <c r="C119" s="234"/>
      <c r="D119" s="228" t="s">
        <v>170</v>
      </c>
      <c r="E119" s="235" t="s">
        <v>28</v>
      </c>
      <c r="F119" s="236" t="s">
        <v>1214</v>
      </c>
      <c r="G119" s="234"/>
      <c r="H119" s="237">
        <v>185</v>
      </c>
      <c r="I119" s="238"/>
      <c r="J119" s="234"/>
      <c r="K119" s="234"/>
      <c r="L119" s="239"/>
      <c r="M119" s="240"/>
      <c r="N119" s="241"/>
      <c r="O119" s="241"/>
      <c r="P119" s="241"/>
      <c r="Q119" s="241"/>
      <c r="R119" s="241"/>
      <c r="S119" s="241"/>
      <c r="T119" s="24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3" t="s">
        <v>170</v>
      </c>
      <c r="AU119" s="243" t="s">
        <v>83</v>
      </c>
      <c r="AV119" s="13" t="s">
        <v>83</v>
      </c>
      <c r="AW119" s="13" t="s">
        <v>35</v>
      </c>
      <c r="AX119" s="13" t="s">
        <v>81</v>
      </c>
      <c r="AY119" s="243" t="s">
        <v>156</v>
      </c>
    </row>
    <row r="120" s="2" customFormat="1" ht="49.05" customHeight="1">
      <c r="A120" s="40"/>
      <c r="B120" s="41"/>
      <c r="C120" s="215" t="s">
        <v>187</v>
      </c>
      <c r="D120" s="215" t="s">
        <v>158</v>
      </c>
      <c r="E120" s="216" t="s">
        <v>964</v>
      </c>
      <c r="F120" s="217" t="s">
        <v>965</v>
      </c>
      <c r="G120" s="218" t="s">
        <v>168</v>
      </c>
      <c r="H120" s="219">
        <v>43.012999999999998</v>
      </c>
      <c r="I120" s="220"/>
      <c r="J120" s="221">
        <f>ROUND(I120*H120,2)</f>
        <v>0</v>
      </c>
      <c r="K120" s="217" t="s">
        <v>162</v>
      </c>
      <c r="L120" s="46"/>
      <c r="M120" s="222" t="s">
        <v>28</v>
      </c>
      <c r="N120" s="223" t="s">
        <v>45</v>
      </c>
      <c r="O120" s="86"/>
      <c r="P120" s="224">
        <f>O120*H120</f>
        <v>0</v>
      </c>
      <c r="Q120" s="224">
        <v>0</v>
      </c>
      <c r="R120" s="224">
        <f>Q120*H120</f>
        <v>0</v>
      </c>
      <c r="S120" s="224">
        <v>1.8</v>
      </c>
      <c r="T120" s="225">
        <f>S120*H120</f>
        <v>77.423400000000001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163</v>
      </c>
      <c r="AT120" s="226" t="s">
        <v>158</v>
      </c>
      <c r="AU120" s="226" t="s">
        <v>83</v>
      </c>
      <c r="AY120" s="19" t="s">
        <v>156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81</v>
      </c>
      <c r="BK120" s="227">
        <f>ROUND(I120*H120,2)</f>
        <v>0</v>
      </c>
      <c r="BL120" s="19" t="s">
        <v>163</v>
      </c>
      <c r="BM120" s="226" t="s">
        <v>2817</v>
      </c>
    </row>
    <row r="121" s="2" customFormat="1">
      <c r="A121" s="40"/>
      <c r="B121" s="41"/>
      <c r="C121" s="42"/>
      <c r="D121" s="228" t="s">
        <v>165</v>
      </c>
      <c r="E121" s="42"/>
      <c r="F121" s="229" t="s">
        <v>965</v>
      </c>
      <c r="G121" s="42"/>
      <c r="H121" s="42"/>
      <c r="I121" s="230"/>
      <c r="J121" s="42"/>
      <c r="K121" s="42"/>
      <c r="L121" s="46"/>
      <c r="M121" s="231"/>
      <c r="N121" s="232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165</v>
      </c>
      <c r="AU121" s="19" t="s">
        <v>83</v>
      </c>
    </row>
    <row r="122" s="13" customFormat="1">
      <c r="A122" s="13"/>
      <c r="B122" s="233"/>
      <c r="C122" s="234"/>
      <c r="D122" s="228" t="s">
        <v>170</v>
      </c>
      <c r="E122" s="235" t="s">
        <v>28</v>
      </c>
      <c r="F122" s="236" t="s">
        <v>2818</v>
      </c>
      <c r="G122" s="234"/>
      <c r="H122" s="237">
        <v>1.613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170</v>
      </c>
      <c r="AU122" s="243" t="s">
        <v>83</v>
      </c>
      <c r="AV122" s="13" t="s">
        <v>83</v>
      </c>
      <c r="AW122" s="13" t="s">
        <v>35</v>
      </c>
      <c r="AX122" s="13" t="s">
        <v>74</v>
      </c>
      <c r="AY122" s="243" t="s">
        <v>156</v>
      </c>
    </row>
    <row r="123" s="13" customFormat="1">
      <c r="A123" s="13"/>
      <c r="B123" s="233"/>
      <c r="C123" s="234"/>
      <c r="D123" s="228" t="s">
        <v>170</v>
      </c>
      <c r="E123" s="235" t="s">
        <v>28</v>
      </c>
      <c r="F123" s="236" t="s">
        <v>2819</v>
      </c>
      <c r="G123" s="234"/>
      <c r="H123" s="237">
        <v>1.6000000000000001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170</v>
      </c>
      <c r="AU123" s="243" t="s">
        <v>83</v>
      </c>
      <c r="AV123" s="13" t="s">
        <v>83</v>
      </c>
      <c r="AW123" s="13" t="s">
        <v>35</v>
      </c>
      <c r="AX123" s="13" t="s">
        <v>74</v>
      </c>
      <c r="AY123" s="243" t="s">
        <v>156</v>
      </c>
    </row>
    <row r="124" s="13" customFormat="1">
      <c r="A124" s="13"/>
      <c r="B124" s="233"/>
      <c r="C124" s="234"/>
      <c r="D124" s="228" t="s">
        <v>170</v>
      </c>
      <c r="E124" s="235" t="s">
        <v>28</v>
      </c>
      <c r="F124" s="236" t="s">
        <v>2820</v>
      </c>
      <c r="G124" s="234"/>
      <c r="H124" s="237">
        <v>39.799999999999997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170</v>
      </c>
      <c r="AU124" s="243" t="s">
        <v>83</v>
      </c>
      <c r="AV124" s="13" t="s">
        <v>83</v>
      </c>
      <c r="AW124" s="13" t="s">
        <v>35</v>
      </c>
      <c r="AX124" s="13" t="s">
        <v>74</v>
      </c>
      <c r="AY124" s="243" t="s">
        <v>156</v>
      </c>
    </row>
    <row r="125" s="16" customFormat="1">
      <c r="A125" s="16"/>
      <c r="B125" s="275"/>
      <c r="C125" s="276"/>
      <c r="D125" s="228" t="s">
        <v>170</v>
      </c>
      <c r="E125" s="277" t="s">
        <v>28</v>
      </c>
      <c r="F125" s="278" t="s">
        <v>678</v>
      </c>
      <c r="G125" s="276"/>
      <c r="H125" s="279">
        <v>43.012999999999998</v>
      </c>
      <c r="I125" s="280"/>
      <c r="J125" s="276"/>
      <c r="K125" s="276"/>
      <c r="L125" s="281"/>
      <c r="M125" s="282"/>
      <c r="N125" s="283"/>
      <c r="O125" s="283"/>
      <c r="P125" s="283"/>
      <c r="Q125" s="283"/>
      <c r="R125" s="283"/>
      <c r="S125" s="283"/>
      <c r="T125" s="284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85" t="s">
        <v>170</v>
      </c>
      <c r="AU125" s="285" t="s">
        <v>83</v>
      </c>
      <c r="AV125" s="16" t="s">
        <v>95</v>
      </c>
      <c r="AW125" s="16" t="s">
        <v>35</v>
      </c>
      <c r="AX125" s="16" t="s">
        <v>74</v>
      </c>
      <c r="AY125" s="285" t="s">
        <v>156</v>
      </c>
    </row>
    <row r="126" s="14" customFormat="1">
      <c r="A126" s="14"/>
      <c r="B126" s="244"/>
      <c r="C126" s="245"/>
      <c r="D126" s="228" t="s">
        <v>170</v>
      </c>
      <c r="E126" s="246" t="s">
        <v>28</v>
      </c>
      <c r="F126" s="247" t="s">
        <v>186</v>
      </c>
      <c r="G126" s="245"/>
      <c r="H126" s="248">
        <v>43.012999999999998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170</v>
      </c>
      <c r="AU126" s="254" t="s">
        <v>83</v>
      </c>
      <c r="AV126" s="14" t="s">
        <v>163</v>
      </c>
      <c r="AW126" s="14" t="s">
        <v>35</v>
      </c>
      <c r="AX126" s="14" t="s">
        <v>81</v>
      </c>
      <c r="AY126" s="254" t="s">
        <v>156</v>
      </c>
    </row>
    <row r="127" s="2" customFormat="1" ht="24.15" customHeight="1">
      <c r="A127" s="40"/>
      <c r="B127" s="41"/>
      <c r="C127" s="215" t="s">
        <v>192</v>
      </c>
      <c r="D127" s="215" t="s">
        <v>158</v>
      </c>
      <c r="E127" s="216" t="s">
        <v>2821</v>
      </c>
      <c r="F127" s="217" t="s">
        <v>2822</v>
      </c>
      <c r="G127" s="218" t="s">
        <v>161</v>
      </c>
      <c r="H127" s="219">
        <v>282.30000000000001</v>
      </c>
      <c r="I127" s="220"/>
      <c r="J127" s="221">
        <f>ROUND(I127*H127,2)</f>
        <v>0</v>
      </c>
      <c r="K127" s="217" t="s">
        <v>162</v>
      </c>
      <c r="L127" s="46"/>
      <c r="M127" s="222" t="s">
        <v>28</v>
      </c>
      <c r="N127" s="223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0.55800000000000005</v>
      </c>
      <c r="T127" s="225">
        <f>S127*H127</f>
        <v>157.52340000000001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163</v>
      </c>
      <c r="AT127" s="226" t="s">
        <v>158</v>
      </c>
      <c r="AU127" s="226" t="s">
        <v>83</v>
      </c>
      <c r="AY127" s="19" t="s">
        <v>156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163</v>
      </c>
      <c r="BM127" s="226" t="s">
        <v>2823</v>
      </c>
    </row>
    <row r="128" s="2" customFormat="1">
      <c r="A128" s="40"/>
      <c r="B128" s="41"/>
      <c r="C128" s="42"/>
      <c r="D128" s="228" t="s">
        <v>165</v>
      </c>
      <c r="E128" s="42"/>
      <c r="F128" s="229" t="s">
        <v>2822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165</v>
      </c>
      <c r="AU128" s="19" t="s">
        <v>83</v>
      </c>
    </row>
    <row r="129" s="2" customFormat="1" ht="49.05" customHeight="1">
      <c r="A129" s="40"/>
      <c r="B129" s="41"/>
      <c r="C129" s="215" t="s">
        <v>196</v>
      </c>
      <c r="D129" s="215" t="s">
        <v>158</v>
      </c>
      <c r="E129" s="216" t="s">
        <v>2824</v>
      </c>
      <c r="F129" s="217" t="s">
        <v>2825</v>
      </c>
      <c r="G129" s="218" t="s">
        <v>289</v>
      </c>
      <c r="H129" s="219">
        <v>20</v>
      </c>
      <c r="I129" s="220"/>
      <c r="J129" s="221">
        <f>ROUND(I129*H129,2)</f>
        <v>0</v>
      </c>
      <c r="K129" s="217" t="s">
        <v>162</v>
      </c>
      <c r="L129" s="46"/>
      <c r="M129" s="222" t="s">
        <v>28</v>
      </c>
      <c r="N129" s="223" t="s">
        <v>45</v>
      </c>
      <c r="O129" s="86"/>
      <c r="P129" s="224">
        <f>O129*H129</f>
        <v>0</v>
      </c>
      <c r="Q129" s="224">
        <v>0.066170000000000007</v>
      </c>
      <c r="R129" s="224">
        <f>Q129*H129</f>
        <v>1.3234000000000001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163</v>
      </c>
      <c r="AT129" s="226" t="s">
        <v>158</v>
      </c>
      <c r="AU129" s="226" t="s">
        <v>83</v>
      </c>
      <c r="AY129" s="19" t="s">
        <v>156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81</v>
      </c>
      <c r="BK129" s="227">
        <f>ROUND(I129*H129,2)</f>
        <v>0</v>
      </c>
      <c r="BL129" s="19" t="s">
        <v>163</v>
      </c>
      <c r="BM129" s="226" t="s">
        <v>2826</v>
      </c>
    </row>
    <row r="130" s="2" customFormat="1">
      <c r="A130" s="40"/>
      <c r="B130" s="41"/>
      <c r="C130" s="42"/>
      <c r="D130" s="228" t="s">
        <v>165</v>
      </c>
      <c r="E130" s="42"/>
      <c r="F130" s="229" t="s">
        <v>2825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165</v>
      </c>
      <c r="AU130" s="19" t="s">
        <v>83</v>
      </c>
    </row>
    <row r="131" s="2" customFormat="1" ht="37.8" customHeight="1">
      <c r="A131" s="40"/>
      <c r="B131" s="41"/>
      <c r="C131" s="215" t="s">
        <v>201</v>
      </c>
      <c r="D131" s="215" t="s">
        <v>158</v>
      </c>
      <c r="E131" s="216" t="s">
        <v>2827</v>
      </c>
      <c r="F131" s="217" t="s">
        <v>2828</v>
      </c>
      <c r="G131" s="218" t="s">
        <v>161</v>
      </c>
      <c r="H131" s="219">
        <v>2360</v>
      </c>
      <c r="I131" s="220"/>
      <c r="J131" s="221">
        <f>ROUND(I131*H131,2)</f>
        <v>0</v>
      </c>
      <c r="K131" s="217" t="s">
        <v>162</v>
      </c>
      <c r="L131" s="46"/>
      <c r="M131" s="222" t="s">
        <v>28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0.045999999999999999</v>
      </c>
      <c r="T131" s="225">
        <f>S131*H131</f>
        <v>108.56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163</v>
      </c>
      <c r="AT131" s="226" t="s">
        <v>158</v>
      </c>
      <c r="AU131" s="226" t="s">
        <v>83</v>
      </c>
      <c r="AY131" s="19" t="s">
        <v>156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163</v>
      </c>
      <c r="BM131" s="226" t="s">
        <v>2829</v>
      </c>
    </row>
    <row r="132" s="2" customFormat="1">
      <c r="A132" s="40"/>
      <c r="B132" s="41"/>
      <c r="C132" s="42"/>
      <c r="D132" s="228" t="s">
        <v>165</v>
      </c>
      <c r="E132" s="42"/>
      <c r="F132" s="229" t="s">
        <v>2828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165</v>
      </c>
      <c r="AU132" s="19" t="s">
        <v>83</v>
      </c>
    </row>
    <row r="133" s="13" customFormat="1">
      <c r="A133" s="13"/>
      <c r="B133" s="233"/>
      <c r="C133" s="234"/>
      <c r="D133" s="228" t="s">
        <v>170</v>
      </c>
      <c r="E133" s="235" t="s">
        <v>28</v>
      </c>
      <c r="F133" s="236" t="s">
        <v>2830</v>
      </c>
      <c r="G133" s="234"/>
      <c r="H133" s="237">
        <v>2360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170</v>
      </c>
      <c r="AU133" s="243" t="s">
        <v>83</v>
      </c>
      <c r="AV133" s="13" t="s">
        <v>83</v>
      </c>
      <c r="AW133" s="13" t="s">
        <v>35</v>
      </c>
      <c r="AX133" s="13" t="s">
        <v>74</v>
      </c>
      <c r="AY133" s="243" t="s">
        <v>156</v>
      </c>
    </row>
    <row r="134" s="14" customFormat="1">
      <c r="A134" s="14"/>
      <c r="B134" s="244"/>
      <c r="C134" s="245"/>
      <c r="D134" s="228" t="s">
        <v>170</v>
      </c>
      <c r="E134" s="246" t="s">
        <v>28</v>
      </c>
      <c r="F134" s="247" t="s">
        <v>186</v>
      </c>
      <c r="G134" s="245"/>
      <c r="H134" s="248">
        <v>2360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170</v>
      </c>
      <c r="AU134" s="254" t="s">
        <v>83</v>
      </c>
      <c r="AV134" s="14" t="s">
        <v>163</v>
      </c>
      <c r="AW134" s="14" t="s">
        <v>35</v>
      </c>
      <c r="AX134" s="14" t="s">
        <v>81</v>
      </c>
      <c r="AY134" s="254" t="s">
        <v>156</v>
      </c>
    </row>
    <row r="135" s="2" customFormat="1" ht="24.15" customHeight="1">
      <c r="A135" s="40"/>
      <c r="B135" s="41"/>
      <c r="C135" s="215" t="s">
        <v>206</v>
      </c>
      <c r="D135" s="215" t="s">
        <v>158</v>
      </c>
      <c r="E135" s="216" t="s">
        <v>2831</v>
      </c>
      <c r="F135" s="217" t="s">
        <v>2832</v>
      </c>
      <c r="G135" s="218" t="s">
        <v>161</v>
      </c>
      <c r="H135" s="219">
        <v>2360</v>
      </c>
      <c r="I135" s="220"/>
      <c r="J135" s="221">
        <f>ROUND(I135*H135,2)</f>
        <v>0</v>
      </c>
      <c r="K135" s="217" t="s">
        <v>162</v>
      </c>
      <c r="L135" s="46"/>
      <c r="M135" s="222" t="s">
        <v>28</v>
      </c>
      <c r="N135" s="223" t="s">
        <v>45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163</v>
      </c>
      <c r="AT135" s="226" t="s">
        <v>158</v>
      </c>
      <c r="AU135" s="226" t="s">
        <v>83</v>
      </c>
      <c r="AY135" s="19" t="s">
        <v>156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163</v>
      </c>
      <c r="BM135" s="226" t="s">
        <v>2833</v>
      </c>
    </row>
    <row r="136" s="2" customFormat="1">
      <c r="A136" s="40"/>
      <c r="B136" s="41"/>
      <c r="C136" s="42"/>
      <c r="D136" s="228" t="s">
        <v>165</v>
      </c>
      <c r="E136" s="42"/>
      <c r="F136" s="229" t="s">
        <v>2832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165</v>
      </c>
      <c r="AU136" s="19" t="s">
        <v>83</v>
      </c>
    </row>
    <row r="137" s="13" customFormat="1">
      <c r="A137" s="13"/>
      <c r="B137" s="233"/>
      <c r="C137" s="234"/>
      <c r="D137" s="228" t="s">
        <v>170</v>
      </c>
      <c r="E137" s="235" t="s">
        <v>28</v>
      </c>
      <c r="F137" s="236" t="s">
        <v>2834</v>
      </c>
      <c r="G137" s="234"/>
      <c r="H137" s="237">
        <v>2360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170</v>
      </c>
      <c r="AU137" s="243" t="s">
        <v>83</v>
      </c>
      <c r="AV137" s="13" t="s">
        <v>83</v>
      </c>
      <c r="AW137" s="13" t="s">
        <v>35</v>
      </c>
      <c r="AX137" s="13" t="s">
        <v>81</v>
      </c>
      <c r="AY137" s="243" t="s">
        <v>156</v>
      </c>
    </row>
    <row r="138" s="2" customFormat="1" ht="37.8" customHeight="1">
      <c r="A138" s="40"/>
      <c r="B138" s="41"/>
      <c r="C138" s="215" t="s">
        <v>211</v>
      </c>
      <c r="D138" s="215" t="s">
        <v>158</v>
      </c>
      <c r="E138" s="216" t="s">
        <v>1247</v>
      </c>
      <c r="F138" s="217" t="s">
        <v>1248</v>
      </c>
      <c r="G138" s="218" t="s">
        <v>161</v>
      </c>
      <c r="H138" s="219">
        <v>54.631999999999998</v>
      </c>
      <c r="I138" s="220"/>
      <c r="J138" s="221">
        <f>ROUND(I138*H138,2)</f>
        <v>0</v>
      </c>
      <c r="K138" s="217" t="s">
        <v>338</v>
      </c>
      <c r="L138" s="46"/>
      <c r="M138" s="222" t="s">
        <v>28</v>
      </c>
      <c r="N138" s="223" t="s">
        <v>45</v>
      </c>
      <c r="O138" s="86"/>
      <c r="P138" s="224">
        <f>O138*H138</f>
        <v>0</v>
      </c>
      <c r="Q138" s="224">
        <v>0</v>
      </c>
      <c r="R138" s="224">
        <f>Q138*H138</f>
        <v>0</v>
      </c>
      <c r="S138" s="224">
        <v>0.037999999999999999</v>
      </c>
      <c r="T138" s="225">
        <f>S138*H138</f>
        <v>2.0760160000000001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163</v>
      </c>
      <c r="AT138" s="226" t="s">
        <v>158</v>
      </c>
      <c r="AU138" s="226" t="s">
        <v>83</v>
      </c>
      <c r="AY138" s="19" t="s">
        <v>156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81</v>
      </c>
      <c r="BK138" s="227">
        <f>ROUND(I138*H138,2)</f>
        <v>0</v>
      </c>
      <c r="BL138" s="19" t="s">
        <v>163</v>
      </c>
      <c r="BM138" s="226" t="s">
        <v>2835</v>
      </c>
    </row>
    <row r="139" s="2" customFormat="1">
      <c r="A139" s="40"/>
      <c r="B139" s="41"/>
      <c r="C139" s="42"/>
      <c r="D139" s="228" t="s">
        <v>165</v>
      </c>
      <c r="E139" s="42"/>
      <c r="F139" s="229" t="s">
        <v>1248</v>
      </c>
      <c r="G139" s="42"/>
      <c r="H139" s="42"/>
      <c r="I139" s="230"/>
      <c r="J139" s="42"/>
      <c r="K139" s="42"/>
      <c r="L139" s="46"/>
      <c r="M139" s="231"/>
      <c r="N139" s="232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165</v>
      </c>
      <c r="AU139" s="19" t="s">
        <v>83</v>
      </c>
    </row>
    <row r="140" s="13" customFormat="1">
      <c r="A140" s="13"/>
      <c r="B140" s="233"/>
      <c r="C140" s="234"/>
      <c r="D140" s="228" t="s">
        <v>170</v>
      </c>
      <c r="E140" s="235" t="s">
        <v>28</v>
      </c>
      <c r="F140" s="236" t="s">
        <v>1250</v>
      </c>
      <c r="G140" s="234"/>
      <c r="H140" s="237">
        <v>23.562000000000001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170</v>
      </c>
      <c r="AU140" s="243" t="s">
        <v>83</v>
      </c>
      <c r="AV140" s="13" t="s">
        <v>83</v>
      </c>
      <c r="AW140" s="13" t="s">
        <v>35</v>
      </c>
      <c r="AX140" s="13" t="s">
        <v>74</v>
      </c>
      <c r="AY140" s="243" t="s">
        <v>156</v>
      </c>
    </row>
    <row r="141" s="13" customFormat="1">
      <c r="A141" s="13"/>
      <c r="B141" s="233"/>
      <c r="C141" s="234"/>
      <c r="D141" s="228" t="s">
        <v>170</v>
      </c>
      <c r="E141" s="235" t="s">
        <v>28</v>
      </c>
      <c r="F141" s="236" t="s">
        <v>2836</v>
      </c>
      <c r="G141" s="234"/>
      <c r="H141" s="237">
        <v>1.8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170</v>
      </c>
      <c r="AU141" s="243" t="s">
        <v>83</v>
      </c>
      <c r="AV141" s="13" t="s">
        <v>83</v>
      </c>
      <c r="AW141" s="13" t="s">
        <v>35</v>
      </c>
      <c r="AX141" s="13" t="s">
        <v>74</v>
      </c>
      <c r="AY141" s="243" t="s">
        <v>156</v>
      </c>
    </row>
    <row r="142" s="13" customFormat="1">
      <c r="A142" s="13"/>
      <c r="B142" s="233"/>
      <c r="C142" s="234"/>
      <c r="D142" s="228" t="s">
        <v>170</v>
      </c>
      <c r="E142" s="235" t="s">
        <v>28</v>
      </c>
      <c r="F142" s="236" t="s">
        <v>2837</v>
      </c>
      <c r="G142" s="234"/>
      <c r="H142" s="237">
        <v>14.4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170</v>
      </c>
      <c r="AU142" s="243" t="s">
        <v>83</v>
      </c>
      <c r="AV142" s="13" t="s">
        <v>83</v>
      </c>
      <c r="AW142" s="13" t="s">
        <v>35</v>
      </c>
      <c r="AX142" s="13" t="s">
        <v>74</v>
      </c>
      <c r="AY142" s="243" t="s">
        <v>156</v>
      </c>
    </row>
    <row r="143" s="13" customFormat="1">
      <c r="A143" s="13"/>
      <c r="B143" s="233"/>
      <c r="C143" s="234"/>
      <c r="D143" s="228" t="s">
        <v>170</v>
      </c>
      <c r="E143" s="235" t="s">
        <v>28</v>
      </c>
      <c r="F143" s="236" t="s">
        <v>1253</v>
      </c>
      <c r="G143" s="234"/>
      <c r="H143" s="237">
        <v>8.4000000000000004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170</v>
      </c>
      <c r="AU143" s="243" t="s">
        <v>83</v>
      </c>
      <c r="AV143" s="13" t="s">
        <v>83</v>
      </c>
      <c r="AW143" s="13" t="s">
        <v>35</v>
      </c>
      <c r="AX143" s="13" t="s">
        <v>74</v>
      </c>
      <c r="AY143" s="243" t="s">
        <v>156</v>
      </c>
    </row>
    <row r="144" s="13" customFormat="1">
      <c r="A144" s="13"/>
      <c r="B144" s="233"/>
      <c r="C144" s="234"/>
      <c r="D144" s="228" t="s">
        <v>170</v>
      </c>
      <c r="E144" s="235" t="s">
        <v>28</v>
      </c>
      <c r="F144" s="236" t="s">
        <v>1254</v>
      </c>
      <c r="G144" s="234"/>
      <c r="H144" s="237">
        <v>6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170</v>
      </c>
      <c r="AU144" s="243" t="s">
        <v>83</v>
      </c>
      <c r="AV144" s="13" t="s">
        <v>83</v>
      </c>
      <c r="AW144" s="13" t="s">
        <v>35</v>
      </c>
      <c r="AX144" s="13" t="s">
        <v>74</v>
      </c>
      <c r="AY144" s="243" t="s">
        <v>156</v>
      </c>
    </row>
    <row r="145" s="13" customFormat="1">
      <c r="A145" s="13"/>
      <c r="B145" s="233"/>
      <c r="C145" s="234"/>
      <c r="D145" s="228" t="s">
        <v>170</v>
      </c>
      <c r="E145" s="235" t="s">
        <v>28</v>
      </c>
      <c r="F145" s="236" t="s">
        <v>2838</v>
      </c>
      <c r="G145" s="234"/>
      <c r="H145" s="237">
        <v>0.46999999999999997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170</v>
      </c>
      <c r="AU145" s="243" t="s">
        <v>83</v>
      </c>
      <c r="AV145" s="13" t="s">
        <v>83</v>
      </c>
      <c r="AW145" s="13" t="s">
        <v>35</v>
      </c>
      <c r="AX145" s="13" t="s">
        <v>74</v>
      </c>
      <c r="AY145" s="243" t="s">
        <v>156</v>
      </c>
    </row>
    <row r="146" s="16" customFormat="1">
      <c r="A146" s="16"/>
      <c r="B146" s="275"/>
      <c r="C146" s="276"/>
      <c r="D146" s="228" t="s">
        <v>170</v>
      </c>
      <c r="E146" s="277" t="s">
        <v>28</v>
      </c>
      <c r="F146" s="278" t="s">
        <v>678</v>
      </c>
      <c r="G146" s="276"/>
      <c r="H146" s="279">
        <v>54.631999999999998</v>
      </c>
      <c r="I146" s="280"/>
      <c r="J146" s="276"/>
      <c r="K146" s="276"/>
      <c r="L146" s="281"/>
      <c r="M146" s="282"/>
      <c r="N146" s="283"/>
      <c r="O146" s="283"/>
      <c r="P146" s="283"/>
      <c r="Q146" s="283"/>
      <c r="R146" s="283"/>
      <c r="S146" s="283"/>
      <c r="T146" s="284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85" t="s">
        <v>170</v>
      </c>
      <c r="AU146" s="285" t="s">
        <v>83</v>
      </c>
      <c r="AV146" s="16" t="s">
        <v>95</v>
      </c>
      <c r="AW146" s="16" t="s">
        <v>35</v>
      </c>
      <c r="AX146" s="16" t="s">
        <v>74</v>
      </c>
      <c r="AY146" s="285" t="s">
        <v>156</v>
      </c>
    </row>
    <row r="147" s="14" customFormat="1">
      <c r="A147" s="14"/>
      <c r="B147" s="244"/>
      <c r="C147" s="245"/>
      <c r="D147" s="228" t="s">
        <v>170</v>
      </c>
      <c r="E147" s="246" t="s">
        <v>28</v>
      </c>
      <c r="F147" s="247" t="s">
        <v>186</v>
      </c>
      <c r="G147" s="245"/>
      <c r="H147" s="248">
        <v>54.631999999999998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4" t="s">
        <v>170</v>
      </c>
      <c r="AU147" s="254" t="s">
        <v>83</v>
      </c>
      <c r="AV147" s="14" t="s">
        <v>163</v>
      </c>
      <c r="AW147" s="14" t="s">
        <v>35</v>
      </c>
      <c r="AX147" s="14" t="s">
        <v>81</v>
      </c>
      <c r="AY147" s="254" t="s">
        <v>156</v>
      </c>
    </row>
    <row r="148" s="12" customFormat="1" ht="22.8" customHeight="1">
      <c r="A148" s="12"/>
      <c r="B148" s="199"/>
      <c r="C148" s="200"/>
      <c r="D148" s="201" t="s">
        <v>73</v>
      </c>
      <c r="E148" s="213" t="s">
        <v>1350</v>
      </c>
      <c r="F148" s="213" t="s">
        <v>1351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SUM(P149:P157)</f>
        <v>0</v>
      </c>
      <c r="Q148" s="207"/>
      <c r="R148" s="208">
        <f>SUM(R149:R157)</f>
        <v>0</v>
      </c>
      <c r="S148" s="207"/>
      <c r="T148" s="209">
        <f>SUM(T149:T157)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73</v>
      </c>
      <c r="AU148" s="211" t="s">
        <v>81</v>
      </c>
      <c r="AY148" s="210" t="s">
        <v>156</v>
      </c>
      <c r="BK148" s="212">
        <f>SUM(BK149:BK157)</f>
        <v>0</v>
      </c>
    </row>
    <row r="149" s="2" customFormat="1" ht="37.8" customHeight="1">
      <c r="A149" s="40"/>
      <c r="B149" s="41"/>
      <c r="C149" s="215" t="s">
        <v>215</v>
      </c>
      <c r="D149" s="215" t="s">
        <v>158</v>
      </c>
      <c r="E149" s="216" t="s">
        <v>1353</v>
      </c>
      <c r="F149" s="217" t="s">
        <v>1354</v>
      </c>
      <c r="G149" s="218" t="s">
        <v>218</v>
      </c>
      <c r="H149" s="219">
        <v>367.51600000000002</v>
      </c>
      <c r="I149" s="220"/>
      <c r="J149" s="221">
        <f>ROUND(I149*H149,2)</f>
        <v>0</v>
      </c>
      <c r="K149" s="217" t="s">
        <v>162</v>
      </c>
      <c r="L149" s="46"/>
      <c r="M149" s="222" t="s">
        <v>28</v>
      </c>
      <c r="N149" s="223" t="s">
        <v>45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163</v>
      </c>
      <c r="AT149" s="226" t="s">
        <v>158</v>
      </c>
      <c r="AU149" s="226" t="s">
        <v>83</v>
      </c>
      <c r="AY149" s="19" t="s">
        <v>156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163</v>
      </c>
      <c r="BM149" s="226" t="s">
        <v>2839</v>
      </c>
    </row>
    <row r="150" s="2" customFormat="1">
      <c r="A150" s="40"/>
      <c r="B150" s="41"/>
      <c r="C150" s="42"/>
      <c r="D150" s="228" t="s">
        <v>165</v>
      </c>
      <c r="E150" s="42"/>
      <c r="F150" s="229" t="s">
        <v>1354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165</v>
      </c>
      <c r="AU150" s="19" t="s">
        <v>83</v>
      </c>
    </row>
    <row r="151" s="2" customFormat="1" ht="24.15" customHeight="1">
      <c r="A151" s="40"/>
      <c r="B151" s="41"/>
      <c r="C151" s="215" t="s">
        <v>221</v>
      </c>
      <c r="D151" s="215" t="s">
        <v>158</v>
      </c>
      <c r="E151" s="216" t="s">
        <v>1357</v>
      </c>
      <c r="F151" s="217" t="s">
        <v>1358</v>
      </c>
      <c r="G151" s="218" t="s">
        <v>218</v>
      </c>
      <c r="H151" s="219">
        <v>367.51600000000002</v>
      </c>
      <c r="I151" s="220"/>
      <c r="J151" s="221">
        <f>ROUND(I151*H151,2)</f>
        <v>0</v>
      </c>
      <c r="K151" s="217" t="s">
        <v>162</v>
      </c>
      <c r="L151" s="46"/>
      <c r="M151" s="222" t="s">
        <v>28</v>
      </c>
      <c r="N151" s="223" t="s">
        <v>45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163</v>
      </c>
      <c r="AT151" s="226" t="s">
        <v>158</v>
      </c>
      <c r="AU151" s="226" t="s">
        <v>83</v>
      </c>
      <c r="AY151" s="19" t="s">
        <v>156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163</v>
      </c>
      <c r="BM151" s="226" t="s">
        <v>2840</v>
      </c>
    </row>
    <row r="152" s="2" customFormat="1">
      <c r="A152" s="40"/>
      <c r="B152" s="41"/>
      <c r="C152" s="42"/>
      <c r="D152" s="228" t="s">
        <v>165</v>
      </c>
      <c r="E152" s="42"/>
      <c r="F152" s="229" t="s">
        <v>1358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165</v>
      </c>
      <c r="AU152" s="19" t="s">
        <v>83</v>
      </c>
    </row>
    <row r="153" s="2" customFormat="1" ht="37.8" customHeight="1">
      <c r="A153" s="40"/>
      <c r="B153" s="41"/>
      <c r="C153" s="215" t="s">
        <v>2841</v>
      </c>
      <c r="D153" s="215" t="s">
        <v>158</v>
      </c>
      <c r="E153" s="216" t="s">
        <v>1361</v>
      </c>
      <c r="F153" s="217" t="s">
        <v>1362</v>
      </c>
      <c r="G153" s="218" t="s">
        <v>218</v>
      </c>
      <c r="H153" s="219">
        <v>5145.2240000000002</v>
      </c>
      <c r="I153" s="220"/>
      <c r="J153" s="221">
        <f>ROUND(I153*H153,2)</f>
        <v>0</v>
      </c>
      <c r="K153" s="217" t="s">
        <v>162</v>
      </c>
      <c r="L153" s="46"/>
      <c r="M153" s="222" t="s">
        <v>28</v>
      </c>
      <c r="N153" s="223" t="s">
        <v>45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163</v>
      </c>
      <c r="AT153" s="226" t="s">
        <v>158</v>
      </c>
      <c r="AU153" s="226" t="s">
        <v>83</v>
      </c>
      <c r="AY153" s="19" t="s">
        <v>156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163</v>
      </c>
      <c r="BM153" s="226" t="s">
        <v>2842</v>
      </c>
    </row>
    <row r="154" s="2" customFormat="1">
      <c r="A154" s="40"/>
      <c r="B154" s="41"/>
      <c r="C154" s="42"/>
      <c r="D154" s="228" t="s">
        <v>165</v>
      </c>
      <c r="E154" s="42"/>
      <c r="F154" s="229" t="s">
        <v>1362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165</v>
      </c>
      <c r="AU154" s="19" t="s">
        <v>83</v>
      </c>
    </row>
    <row r="155" s="13" customFormat="1">
      <c r="A155" s="13"/>
      <c r="B155" s="233"/>
      <c r="C155" s="234"/>
      <c r="D155" s="228" t="s">
        <v>170</v>
      </c>
      <c r="E155" s="235" t="s">
        <v>28</v>
      </c>
      <c r="F155" s="236" t="s">
        <v>2843</v>
      </c>
      <c r="G155" s="234"/>
      <c r="H155" s="237">
        <v>5145.2240000000002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170</v>
      </c>
      <c r="AU155" s="243" t="s">
        <v>83</v>
      </c>
      <c r="AV155" s="13" t="s">
        <v>83</v>
      </c>
      <c r="AW155" s="13" t="s">
        <v>35</v>
      </c>
      <c r="AX155" s="13" t="s">
        <v>81</v>
      </c>
      <c r="AY155" s="243" t="s">
        <v>156</v>
      </c>
    </row>
    <row r="156" s="2" customFormat="1" ht="37.8" customHeight="1">
      <c r="A156" s="40"/>
      <c r="B156" s="41"/>
      <c r="C156" s="215" t="s">
        <v>8</v>
      </c>
      <c r="D156" s="215" t="s">
        <v>158</v>
      </c>
      <c r="E156" s="216" t="s">
        <v>1370</v>
      </c>
      <c r="F156" s="217" t="s">
        <v>1371</v>
      </c>
      <c r="G156" s="218" t="s">
        <v>218</v>
      </c>
      <c r="H156" s="219">
        <v>367.51600000000002</v>
      </c>
      <c r="I156" s="220"/>
      <c r="J156" s="221">
        <f>ROUND(I156*H156,2)</f>
        <v>0</v>
      </c>
      <c r="K156" s="217" t="s">
        <v>174</v>
      </c>
      <c r="L156" s="46"/>
      <c r="M156" s="222" t="s">
        <v>28</v>
      </c>
      <c r="N156" s="223" t="s">
        <v>45</v>
      </c>
      <c r="O156" s="86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163</v>
      </c>
      <c r="AT156" s="226" t="s">
        <v>158</v>
      </c>
      <c r="AU156" s="226" t="s">
        <v>83</v>
      </c>
      <c r="AY156" s="19" t="s">
        <v>156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81</v>
      </c>
      <c r="BK156" s="227">
        <f>ROUND(I156*H156,2)</f>
        <v>0</v>
      </c>
      <c r="BL156" s="19" t="s">
        <v>163</v>
      </c>
      <c r="BM156" s="226" t="s">
        <v>2844</v>
      </c>
    </row>
    <row r="157" s="2" customFormat="1">
      <c r="A157" s="40"/>
      <c r="B157" s="41"/>
      <c r="C157" s="42"/>
      <c r="D157" s="228" t="s">
        <v>165</v>
      </c>
      <c r="E157" s="42"/>
      <c r="F157" s="229" t="s">
        <v>1371</v>
      </c>
      <c r="G157" s="42"/>
      <c r="H157" s="42"/>
      <c r="I157" s="230"/>
      <c r="J157" s="42"/>
      <c r="K157" s="42"/>
      <c r="L157" s="46"/>
      <c r="M157" s="231"/>
      <c r="N157" s="232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165</v>
      </c>
      <c r="AU157" s="19" t="s">
        <v>83</v>
      </c>
    </row>
    <row r="158" s="12" customFormat="1" ht="22.8" customHeight="1">
      <c r="A158" s="12"/>
      <c r="B158" s="199"/>
      <c r="C158" s="200"/>
      <c r="D158" s="201" t="s">
        <v>73</v>
      </c>
      <c r="E158" s="213" t="s">
        <v>1378</v>
      </c>
      <c r="F158" s="213" t="s">
        <v>1379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SUM(P159:P160)</f>
        <v>0</v>
      </c>
      <c r="Q158" s="207"/>
      <c r="R158" s="208">
        <f>SUM(R159:R160)</f>
        <v>0</v>
      </c>
      <c r="S158" s="207"/>
      <c r="T158" s="209">
        <f>SUM(T159:T160)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81</v>
      </c>
      <c r="AT158" s="211" t="s">
        <v>73</v>
      </c>
      <c r="AU158" s="211" t="s">
        <v>81</v>
      </c>
      <c r="AY158" s="210" t="s">
        <v>156</v>
      </c>
      <c r="BK158" s="212">
        <f>SUM(BK159:BK160)</f>
        <v>0</v>
      </c>
    </row>
    <row r="159" s="2" customFormat="1" ht="49.05" customHeight="1">
      <c r="A159" s="40"/>
      <c r="B159" s="41"/>
      <c r="C159" s="215" t="s">
        <v>1391</v>
      </c>
      <c r="D159" s="215" t="s">
        <v>158</v>
      </c>
      <c r="E159" s="216" t="s">
        <v>1381</v>
      </c>
      <c r="F159" s="217" t="s">
        <v>1382</v>
      </c>
      <c r="G159" s="218" t="s">
        <v>218</v>
      </c>
      <c r="H159" s="219">
        <v>6.3479999999999999</v>
      </c>
      <c r="I159" s="220"/>
      <c r="J159" s="221">
        <f>ROUND(I159*H159,2)</f>
        <v>0</v>
      </c>
      <c r="K159" s="217" t="s">
        <v>162</v>
      </c>
      <c r="L159" s="46"/>
      <c r="M159" s="222" t="s">
        <v>28</v>
      </c>
      <c r="N159" s="223" t="s">
        <v>45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163</v>
      </c>
      <c r="AT159" s="226" t="s">
        <v>158</v>
      </c>
      <c r="AU159" s="226" t="s">
        <v>83</v>
      </c>
      <c r="AY159" s="19" t="s">
        <v>156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81</v>
      </c>
      <c r="BK159" s="227">
        <f>ROUND(I159*H159,2)</f>
        <v>0</v>
      </c>
      <c r="BL159" s="19" t="s">
        <v>163</v>
      </c>
      <c r="BM159" s="226" t="s">
        <v>2845</v>
      </c>
    </row>
    <row r="160" s="2" customFormat="1">
      <c r="A160" s="40"/>
      <c r="B160" s="41"/>
      <c r="C160" s="42"/>
      <c r="D160" s="228" t="s">
        <v>165</v>
      </c>
      <c r="E160" s="42"/>
      <c r="F160" s="229" t="s">
        <v>1382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165</v>
      </c>
      <c r="AU160" s="19" t="s">
        <v>83</v>
      </c>
    </row>
    <row r="161" s="12" customFormat="1" ht="25.92" customHeight="1">
      <c r="A161" s="12"/>
      <c r="B161" s="199"/>
      <c r="C161" s="200"/>
      <c r="D161" s="201" t="s">
        <v>73</v>
      </c>
      <c r="E161" s="202" t="s">
        <v>1384</v>
      </c>
      <c r="F161" s="202" t="s">
        <v>1385</v>
      </c>
      <c r="G161" s="200"/>
      <c r="H161" s="200"/>
      <c r="I161" s="203"/>
      <c r="J161" s="204">
        <f>BK161</f>
        <v>0</v>
      </c>
      <c r="K161" s="200"/>
      <c r="L161" s="205"/>
      <c r="M161" s="206"/>
      <c r="N161" s="207"/>
      <c r="O161" s="207"/>
      <c r="P161" s="208">
        <f>P162+P173+P176+P185</f>
        <v>0</v>
      </c>
      <c r="Q161" s="207"/>
      <c r="R161" s="208">
        <f>R162+R173+R176+R185</f>
        <v>0.27904202</v>
      </c>
      <c r="S161" s="207"/>
      <c r="T161" s="209">
        <f>T162+T173+T176+T185</f>
        <v>0.28800000000000003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83</v>
      </c>
      <c r="AT161" s="211" t="s">
        <v>73</v>
      </c>
      <c r="AU161" s="211" t="s">
        <v>74</v>
      </c>
      <c r="AY161" s="210" t="s">
        <v>156</v>
      </c>
      <c r="BK161" s="212">
        <f>BK162+BK173+BK176+BK185</f>
        <v>0</v>
      </c>
    </row>
    <row r="162" s="12" customFormat="1" ht="22.8" customHeight="1">
      <c r="A162" s="12"/>
      <c r="B162" s="199"/>
      <c r="C162" s="200"/>
      <c r="D162" s="201" t="s">
        <v>73</v>
      </c>
      <c r="E162" s="213" t="s">
        <v>2846</v>
      </c>
      <c r="F162" s="213" t="s">
        <v>2847</v>
      </c>
      <c r="G162" s="200"/>
      <c r="H162" s="200"/>
      <c r="I162" s="203"/>
      <c r="J162" s="214">
        <f>BK162</f>
        <v>0</v>
      </c>
      <c r="K162" s="200"/>
      <c r="L162" s="205"/>
      <c r="M162" s="206"/>
      <c r="N162" s="207"/>
      <c r="O162" s="207"/>
      <c r="P162" s="208">
        <f>SUM(P163:P172)</f>
        <v>0</v>
      </c>
      <c r="Q162" s="207"/>
      <c r="R162" s="208">
        <f>SUM(R163:R172)</f>
        <v>0.27810000000000001</v>
      </c>
      <c r="S162" s="207"/>
      <c r="T162" s="209">
        <f>SUM(T163:T172)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83</v>
      </c>
      <c r="AT162" s="211" t="s">
        <v>73</v>
      </c>
      <c r="AU162" s="211" t="s">
        <v>81</v>
      </c>
      <c r="AY162" s="210" t="s">
        <v>156</v>
      </c>
      <c r="BK162" s="212">
        <f>SUM(BK163:BK172)</f>
        <v>0</v>
      </c>
    </row>
    <row r="163" s="2" customFormat="1" ht="49.05" customHeight="1">
      <c r="A163" s="40"/>
      <c r="B163" s="41"/>
      <c r="C163" s="215" t="s">
        <v>227</v>
      </c>
      <c r="D163" s="215" t="s">
        <v>158</v>
      </c>
      <c r="E163" s="216" t="s">
        <v>2848</v>
      </c>
      <c r="F163" s="217" t="s">
        <v>2849</v>
      </c>
      <c r="G163" s="218" t="s">
        <v>257</v>
      </c>
      <c r="H163" s="219">
        <v>9</v>
      </c>
      <c r="I163" s="220"/>
      <c r="J163" s="221">
        <f>ROUND(I163*H163,2)</f>
        <v>0</v>
      </c>
      <c r="K163" s="217" t="s">
        <v>162</v>
      </c>
      <c r="L163" s="46"/>
      <c r="M163" s="222" t="s">
        <v>28</v>
      </c>
      <c r="N163" s="223" t="s">
        <v>45</v>
      </c>
      <c r="O163" s="86"/>
      <c r="P163" s="224">
        <f>O163*H163</f>
        <v>0</v>
      </c>
      <c r="Q163" s="224">
        <v>0.00027999999999999998</v>
      </c>
      <c r="R163" s="224">
        <f>Q163*H163</f>
        <v>0.0025199999999999997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1391</v>
      </c>
      <c r="AT163" s="226" t="s">
        <v>158</v>
      </c>
      <c r="AU163" s="226" t="s">
        <v>83</v>
      </c>
      <c r="AY163" s="19" t="s">
        <v>156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81</v>
      </c>
      <c r="BK163" s="227">
        <f>ROUND(I163*H163,2)</f>
        <v>0</v>
      </c>
      <c r="BL163" s="19" t="s">
        <v>1391</v>
      </c>
      <c r="BM163" s="226" t="s">
        <v>2850</v>
      </c>
    </row>
    <row r="164" s="2" customFormat="1">
      <c r="A164" s="40"/>
      <c r="B164" s="41"/>
      <c r="C164" s="42"/>
      <c r="D164" s="228" t="s">
        <v>165</v>
      </c>
      <c r="E164" s="42"/>
      <c r="F164" s="229" t="s">
        <v>2849</v>
      </c>
      <c r="G164" s="42"/>
      <c r="H164" s="42"/>
      <c r="I164" s="230"/>
      <c r="J164" s="42"/>
      <c r="K164" s="42"/>
      <c r="L164" s="46"/>
      <c r="M164" s="231"/>
      <c r="N164" s="232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165</v>
      </c>
      <c r="AU164" s="19" t="s">
        <v>83</v>
      </c>
    </row>
    <row r="165" s="2" customFormat="1" ht="37.8" customHeight="1">
      <c r="A165" s="40"/>
      <c r="B165" s="41"/>
      <c r="C165" s="255" t="s">
        <v>233</v>
      </c>
      <c r="D165" s="255" t="s">
        <v>273</v>
      </c>
      <c r="E165" s="256" t="s">
        <v>2851</v>
      </c>
      <c r="F165" s="257" t="s">
        <v>2852</v>
      </c>
      <c r="G165" s="258" t="s">
        <v>257</v>
      </c>
      <c r="H165" s="259">
        <v>9</v>
      </c>
      <c r="I165" s="260"/>
      <c r="J165" s="261">
        <f>ROUND(I165*H165,2)</f>
        <v>0</v>
      </c>
      <c r="K165" s="257" t="s">
        <v>162</v>
      </c>
      <c r="L165" s="262"/>
      <c r="M165" s="263" t="s">
        <v>28</v>
      </c>
      <c r="N165" s="264" t="s">
        <v>45</v>
      </c>
      <c r="O165" s="86"/>
      <c r="P165" s="224">
        <f>O165*H165</f>
        <v>0</v>
      </c>
      <c r="Q165" s="224">
        <v>0.021899999999999999</v>
      </c>
      <c r="R165" s="224">
        <f>Q165*H165</f>
        <v>0.1971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1411</v>
      </c>
      <c r="AT165" s="226" t="s">
        <v>273</v>
      </c>
      <c r="AU165" s="226" t="s">
        <v>83</v>
      </c>
      <c r="AY165" s="19" t="s">
        <v>156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81</v>
      </c>
      <c r="BK165" s="227">
        <f>ROUND(I165*H165,2)</f>
        <v>0</v>
      </c>
      <c r="BL165" s="19" t="s">
        <v>1391</v>
      </c>
      <c r="BM165" s="226" t="s">
        <v>2853</v>
      </c>
    </row>
    <row r="166" s="2" customFormat="1">
      <c r="A166" s="40"/>
      <c r="B166" s="41"/>
      <c r="C166" s="42"/>
      <c r="D166" s="228" t="s">
        <v>165</v>
      </c>
      <c r="E166" s="42"/>
      <c r="F166" s="229" t="s">
        <v>2852</v>
      </c>
      <c r="G166" s="42"/>
      <c r="H166" s="42"/>
      <c r="I166" s="230"/>
      <c r="J166" s="42"/>
      <c r="K166" s="42"/>
      <c r="L166" s="46"/>
      <c r="M166" s="231"/>
      <c r="N166" s="232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165</v>
      </c>
      <c r="AU166" s="19" t="s">
        <v>83</v>
      </c>
    </row>
    <row r="167" s="2" customFormat="1" ht="24.15" customHeight="1">
      <c r="A167" s="40"/>
      <c r="B167" s="41"/>
      <c r="C167" s="215" t="s">
        <v>239</v>
      </c>
      <c r="D167" s="215" t="s">
        <v>158</v>
      </c>
      <c r="E167" s="216" t="s">
        <v>2854</v>
      </c>
      <c r="F167" s="217" t="s">
        <v>2855</v>
      </c>
      <c r="G167" s="218" t="s">
        <v>257</v>
      </c>
      <c r="H167" s="219">
        <v>9</v>
      </c>
      <c r="I167" s="220"/>
      <c r="J167" s="221">
        <f>ROUND(I167*H167,2)</f>
        <v>0</v>
      </c>
      <c r="K167" s="217" t="s">
        <v>162</v>
      </c>
      <c r="L167" s="46"/>
      <c r="M167" s="222" t="s">
        <v>28</v>
      </c>
      <c r="N167" s="223" t="s">
        <v>45</v>
      </c>
      <c r="O167" s="86"/>
      <c r="P167" s="224">
        <f>O167*H167</f>
        <v>0</v>
      </c>
      <c r="Q167" s="224">
        <v>2.0000000000000002E-05</v>
      </c>
      <c r="R167" s="224">
        <f>Q167*H167</f>
        <v>0.00018000000000000001</v>
      </c>
      <c r="S167" s="224">
        <v>0</v>
      </c>
      <c r="T167" s="225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26" t="s">
        <v>1391</v>
      </c>
      <c r="AT167" s="226" t="s">
        <v>158</v>
      </c>
      <c r="AU167" s="226" t="s">
        <v>83</v>
      </c>
      <c r="AY167" s="19" t="s">
        <v>156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9" t="s">
        <v>81</v>
      </c>
      <c r="BK167" s="227">
        <f>ROUND(I167*H167,2)</f>
        <v>0</v>
      </c>
      <c r="BL167" s="19" t="s">
        <v>1391</v>
      </c>
      <c r="BM167" s="226" t="s">
        <v>2856</v>
      </c>
    </row>
    <row r="168" s="2" customFormat="1">
      <c r="A168" s="40"/>
      <c r="B168" s="41"/>
      <c r="C168" s="42"/>
      <c r="D168" s="228" t="s">
        <v>165</v>
      </c>
      <c r="E168" s="42"/>
      <c r="F168" s="229" t="s">
        <v>2855</v>
      </c>
      <c r="G168" s="42"/>
      <c r="H168" s="42"/>
      <c r="I168" s="230"/>
      <c r="J168" s="42"/>
      <c r="K168" s="42"/>
      <c r="L168" s="46"/>
      <c r="M168" s="231"/>
      <c r="N168" s="232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165</v>
      </c>
      <c r="AU168" s="19" t="s">
        <v>83</v>
      </c>
    </row>
    <row r="169" s="2" customFormat="1" ht="24.15" customHeight="1">
      <c r="A169" s="40"/>
      <c r="B169" s="41"/>
      <c r="C169" s="255" t="s">
        <v>245</v>
      </c>
      <c r="D169" s="255" t="s">
        <v>273</v>
      </c>
      <c r="E169" s="256" t="s">
        <v>2857</v>
      </c>
      <c r="F169" s="257" t="s">
        <v>2858</v>
      </c>
      <c r="G169" s="258" t="s">
        <v>257</v>
      </c>
      <c r="H169" s="259">
        <v>9</v>
      </c>
      <c r="I169" s="260"/>
      <c r="J169" s="261">
        <f>ROUND(I169*H169,2)</f>
        <v>0</v>
      </c>
      <c r="K169" s="257" t="s">
        <v>162</v>
      </c>
      <c r="L169" s="262"/>
      <c r="M169" s="263" t="s">
        <v>28</v>
      </c>
      <c r="N169" s="264" t="s">
        <v>45</v>
      </c>
      <c r="O169" s="86"/>
      <c r="P169" s="224">
        <f>O169*H169</f>
        <v>0</v>
      </c>
      <c r="Q169" s="224">
        <v>0.0086999999999999994</v>
      </c>
      <c r="R169" s="224">
        <f>Q169*H169</f>
        <v>0.078299999999999995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1411</v>
      </c>
      <c r="AT169" s="226" t="s">
        <v>273</v>
      </c>
      <c r="AU169" s="226" t="s">
        <v>83</v>
      </c>
      <c r="AY169" s="19" t="s">
        <v>156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81</v>
      </c>
      <c r="BK169" s="227">
        <f>ROUND(I169*H169,2)</f>
        <v>0</v>
      </c>
      <c r="BL169" s="19" t="s">
        <v>1391</v>
      </c>
      <c r="BM169" s="226" t="s">
        <v>2859</v>
      </c>
    </row>
    <row r="170" s="2" customFormat="1">
      <c r="A170" s="40"/>
      <c r="B170" s="41"/>
      <c r="C170" s="42"/>
      <c r="D170" s="228" t="s">
        <v>165</v>
      </c>
      <c r="E170" s="42"/>
      <c r="F170" s="229" t="s">
        <v>2858</v>
      </c>
      <c r="G170" s="42"/>
      <c r="H170" s="42"/>
      <c r="I170" s="230"/>
      <c r="J170" s="42"/>
      <c r="K170" s="42"/>
      <c r="L170" s="46"/>
      <c r="M170" s="231"/>
      <c r="N170" s="232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165</v>
      </c>
      <c r="AU170" s="19" t="s">
        <v>83</v>
      </c>
    </row>
    <row r="171" s="2" customFormat="1" ht="49.05" customHeight="1">
      <c r="A171" s="40"/>
      <c r="B171" s="41"/>
      <c r="C171" s="215" t="s">
        <v>7</v>
      </c>
      <c r="D171" s="215" t="s">
        <v>158</v>
      </c>
      <c r="E171" s="216" t="s">
        <v>2860</v>
      </c>
      <c r="F171" s="217" t="s">
        <v>2861</v>
      </c>
      <c r="G171" s="218" t="s">
        <v>218</v>
      </c>
      <c r="H171" s="219">
        <v>0.27800000000000002</v>
      </c>
      <c r="I171" s="220"/>
      <c r="J171" s="221">
        <f>ROUND(I171*H171,2)</f>
        <v>0</v>
      </c>
      <c r="K171" s="217" t="s">
        <v>162</v>
      </c>
      <c r="L171" s="46"/>
      <c r="M171" s="222" t="s">
        <v>28</v>
      </c>
      <c r="N171" s="223" t="s">
        <v>45</v>
      </c>
      <c r="O171" s="86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1391</v>
      </c>
      <c r="AT171" s="226" t="s">
        <v>158</v>
      </c>
      <c r="AU171" s="226" t="s">
        <v>83</v>
      </c>
      <c r="AY171" s="19" t="s">
        <v>156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81</v>
      </c>
      <c r="BK171" s="227">
        <f>ROUND(I171*H171,2)</f>
        <v>0</v>
      </c>
      <c r="BL171" s="19" t="s">
        <v>1391</v>
      </c>
      <c r="BM171" s="226" t="s">
        <v>2862</v>
      </c>
    </row>
    <row r="172" s="2" customFormat="1">
      <c r="A172" s="40"/>
      <c r="B172" s="41"/>
      <c r="C172" s="42"/>
      <c r="D172" s="228" t="s">
        <v>165</v>
      </c>
      <c r="E172" s="42"/>
      <c r="F172" s="229" t="s">
        <v>2861</v>
      </c>
      <c r="G172" s="42"/>
      <c r="H172" s="42"/>
      <c r="I172" s="230"/>
      <c r="J172" s="42"/>
      <c r="K172" s="42"/>
      <c r="L172" s="46"/>
      <c r="M172" s="231"/>
      <c r="N172" s="232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165</v>
      </c>
      <c r="AU172" s="19" t="s">
        <v>83</v>
      </c>
    </row>
    <row r="173" s="12" customFormat="1" ht="22.8" customHeight="1">
      <c r="A173" s="12"/>
      <c r="B173" s="199"/>
      <c r="C173" s="200"/>
      <c r="D173" s="201" t="s">
        <v>73</v>
      </c>
      <c r="E173" s="213" t="s">
        <v>2031</v>
      </c>
      <c r="F173" s="213" t="s">
        <v>2032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SUM(P174:P175)</f>
        <v>0</v>
      </c>
      <c r="Q173" s="207"/>
      <c r="R173" s="208">
        <f>SUM(R174:R175)</f>
        <v>0</v>
      </c>
      <c r="S173" s="207"/>
      <c r="T173" s="209">
        <f>SUM(T174:T175)</f>
        <v>0.28800000000000003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83</v>
      </c>
      <c r="AT173" s="211" t="s">
        <v>73</v>
      </c>
      <c r="AU173" s="211" t="s">
        <v>81</v>
      </c>
      <c r="AY173" s="210" t="s">
        <v>156</v>
      </c>
      <c r="BK173" s="212">
        <f>SUM(BK174:BK175)</f>
        <v>0</v>
      </c>
    </row>
    <row r="174" s="2" customFormat="1" ht="49.05" customHeight="1">
      <c r="A174" s="40"/>
      <c r="B174" s="41"/>
      <c r="C174" s="215" t="s">
        <v>272</v>
      </c>
      <c r="D174" s="215" t="s">
        <v>158</v>
      </c>
      <c r="E174" s="216" t="s">
        <v>2863</v>
      </c>
      <c r="F174" s="217" t="s">
        <v>2864</v>
      </c>
      <c r="G174" s="218" t="s">
        <v>257</v>
      </c>
      <c r="H174" s="219">
        <v>12</v>
      </c>
      <c r="I174" s="220"/>
      <c r="J174" s="221">
        <f>ROUND(I174*H174,2)</f>
        <v>0</v>
      </c>
      <c r="K174" s="217" t="s">
        <v>162</v>
      </c>
      <c r="L174" s="46"/>
      <c r="M174" s="222" t="s">
        <v>28</v>
      </c>
      <c r="N174" s="223" t="s">
        <v>45</v>
      </c>
      <c r="O174" s="86"/>
      <c r="P174" s="224">
        <f>O174*H174</f>
        <v>0</v>
      </c>
      <c r="Q174" s="224">
        <v>0</v>
      </c>
      <c r="R174" s="224">
        <f>Q174*H174</f>
        <v>0</v>
      </c>
      <c r="S174" s="224">
        <v>0.024</v>
      </c>
      <c r="T174" s="225">
        <f>S174*H174</f>
        <v>0.28800000000000003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1391</v>
      </c>
      <c r="AT174" s="226" t="s">
        <v>158</v>
      </c>
      <c r="AU174" s="226" t="s">
        <v>83</v>
      </c>
      <c r="AY174" s="19" t="s">
        <v>156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81</v>
      </c>
      <c r="BK174" s="227">
        <f>ROUND(I174*H174,2)</f>
        <v>0</v>
      </c>
      <c r="BL174" s="19" t="s">
        <v>1391</v>
      </c>
      <c r="BM174" s="226" t="s">
        <v>2865</v>
      </c>
    </row>
    <row r="175" s="2" customFormat="1">
      <c r="A175" s="40"/>
      <c r="B175" s="41"/>
      <c r="C175" s="42"/>
      <c r="D175" s="228" t="s">
        <v>165</v>
      </c>
      <c r="E175" s="42"/>
      <c r="F175" s="229" t="s">
        <v>2864</v>
      </c>
      <c r="G175" s="42"/>
      <c r="H175" s="42"/>
      <c r="I175" s="230"/>
      <c r="J175" s="42"/>
      <c r="K175" s="42"/>
      <c r="L175" s="46"/>
      <c r="M175" s="231"/>
      <c r="N175" s="232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165</v>
      </c>
      <c r="AU175" s="19" t="s">
        <v>83</v>
      </c>
    </row>
    <row r="176" s="12" customFormat="1" ht="22.8" customHeight="1">
      <c r="A176" s="12"/>
      <c r="B176" s="199"/>
      <c r="C176" s="200"/>
      <c r="D176" s="201" t="s">
        <v>73</v>
      </c>
      <c r="E176" s="213" t="s">
        <v>2109</v>
      </c>
      <c r="F176" s="213" t="s">
        <v>2110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SUM(P177:P184)</f>
        <v>0</v>
      </c>
      <c r="Q176" s="207"/>
      <c r="R176" s="208">
        <f>SUM(R177:R184)</f>
        <v>0.00094202000000000012</v>
      </c>
      <c r="S176" s="207"/>
      <c r="T176" s="209">
        <f>SUM(T177:T184)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83</v>
      </c>
      <c r="AT176" s="211" t="s">
        <v>73</v>
      </c>
      <c r="AU176" s="211" t="s">
        <v>81</v>
      </c>
      <c r="AY176" s="210" t="s">
        <v>156</v>
      </c>
      <c r="BK176" s="212">
        <f>SUM(BK177:BK184)</f>
        <v>0</v>
      </c>
    </row>
    <row r="177" s="2" customFormat="1" ht="14.4" customHeight="1">
      <c r="A177" s="40"/>
      <c r="B177" s="41"/>
      <c r="C177" s="215" t="s">
        <v>254</v>
      </c>
      <c r="D177" s="215" t="s">
        <v>158</v>
      </c>
      <c r="E177" s="216" t="s">
        <v>2866</v>
      </c>
      <c r="F177" s="217" t="s">
        <v>2867</v>
      </c>
      <c r="G177" s="218" t="s">
        <v>161</v>
      </c>
      <c r="H177" s="219">
        <v>2.4790000000000001</v>
      </c>
      <c r="I177" s="220"/>
      <c r="J177" s="221">
        <f>ROUND(I177*H177,2)</f>
        <v>0</v>
      </c>
      <c r="K177" s="217" t="s">
        <v>162</v>
      </c>
      <c r="L177" s="46"/>
      <c r="M177" s="222" t="s">
        <v>28</v>
      </c>
      <c r="N177" s="223" t="s">
        <v>45</v>
      </c>
      <c r="O177" s="86"/>
      <c r="P177" s="224">
        <f>O177*H177</f>
        <v>0</v>
      </c>
      <c r="Q177" s="224">
        <v>0.00038000000000000002</v>
      </c>
      <c r="R177" s="224">
        <f>Q177*H177</f>
        <v>0.00094202000000000012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1391</v>
      </c>
      <c r="AT177" s="226" t="s">
        <v>158</v>
      </c>
      <c r="AU177" s="226" t="s">
        <v>83</v>
      </c>
      <c r="AY177" s="19" t="s">
        <v>156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81</v>
      </c>
      <c r="BK177" s="227">
        <f>ROUND(I177*H177,2)</f>
        <v>0</v>
      </c>
      <c r="BL177" s="19" t="s">
        <v>1391</v>
      </c>
      <c r="BM177" s="226" t="s">
        <v>2868</v>
      </c>
    </row>
    <row r="178" s="2" customFormat="1">
      <c r="A178" s="40"/>
      <c r="B178" s="41"/>
      <c r="C178" s="42"/>
      <c r="D178" s="228" t="s">
        <v>165</v>
      </c>
      <c r="E178" s="42"/>
      <c r="F178" s="229" t="s">
        <v>2867</v>
      </c>
      <c r="G178" s="42"/>
      <c r="H178" s="42"/>
      <c r="I178" s="230"/>
      <c r="J178" s="42"/>
      <c r="K178" s="42"/>
      <c r="L178" s="46"/>
      <c r="M178" s="231"/>
      <c r="N178" s="232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165</v>
      </c>
      <c r="AU178" s="19" t="s">
        <v>83</v>
      </c>
    </row>
    <row r="179" s="13" customFormat="1">
      <c r="A179" s="13"/>
      <c r="B179" s="233"/>
      <c r="C179" s="234"/>
      <c r="D179" s="228" t="s">
        <v>170</v>
      </c>
      <c r="E179" s="235" t="s">
        <v>28</v>
      </c>
      <c r="F179" s="236" t="s">
        <v>2869</v>
      </c>
      <c r="G179" s="234"/>
      <c r="H179" s="237">
        <v>2.4790000000000001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170</v>
      </c>
      <c r="AU179" s="243" t="s">
        <v>83</v>
      </c>
      <c r="AV179" s="13" t="s">
        <v>83</v>
      </c>
      <c r="AW179" s="13" t="s">
        <v>35</v>
      </c>
      <c r="AX179" s="13" t="s">
        <v>81</v>
      </c>
      <c r="AY179" s="243" t="s">
        <v>156</v>
      </c>
    </row>
    <row r="180" s="2" customFormat="1" ht="14.4" customHeight="1">
      <c r="A180" s="40"/>
      <c r="B180" s="41"/>
      <c r="C180" s="255" t="s">
        <v>259</v>
      </c>
      <c r="D180" s="255" t="s">
        <v>273</v>
      </c>
      <c r="E180" s="256" t="s">
        <v>2870</v>
      </c>
      <c r="F180" s="257" t="s">
        <v>2871</v>
      </c>
      <c r="G180" s="258" t="s">
        <v>161</v>
      </c>
      <c r="H180" s="259">
        <v>2.7269999999999999</v>
      </c>
      <c r="I180" s="260"/>
      <c r="J180" s="261">
        <f>ROUND(I180*H180,2)</f>
        <v>0</v>
      </c>
      <c r="K180" s="257" t="s">
        <v>338</v>
      </c>
      <c r="L180" s="262"/>
      <c r="M180" s="263" t="s">
        <v>28</v>
      </c>
      <c r="N180" s="264" t="s">
        <v>45</v>
      </c>
      <c r="O180" s="86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1411</v>
      </c>
      <c r="AT180" s="226" t="s">
        <v>273</v>
      </c>
      <c r="AU180" s="226" t="s">
        <v>83</v>
      </c>
      <c r="AY180" s="19" t="s">
        <v>156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81</v>
      </c>
      <c r="BK180" s="227">
        <f>ROUND(I180*H180,2)</f>
        <v>0</v>
      </c>
      <c r="BL180" s="19" t="s">
        <v>1391</v>
      </c>
      <c r="BM180" s="226" t="s">
        <v>2872</v>
      </c>
    </row>
    <row r="181" s="2" customFormat="1">
      <c r="A181" s="40"/>
      <c r="B181" s="41"/>
      <c r="C181" s="42"/>
      <c r="D181" s="228" t="s">
        <v>165</v>
      </c>
      <c r="E181" s="42"/>
      <c r="F181" s="229" t="s">
        <v>2871</v>
      </c>
      <c r="G181" s="42"/>
      <c r="H181" s="42"/>
      <c r="I181" s="230"/>
      <c r="J181" s="42"/>
      <c r="K181" s="42"/>
      <c r="L181" s="46"/>
      <c r="M181" s="231"/>
      <c r="N181" s="232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165</v>
      </c>
      <c r="AU181" s="19" t="s">
        <v>83</v>
      </c>
    </row>
    <row r="182" s="13" customFormat="1">
      <c r="A182" s="13"/>
      <c r="B182" s="233"/>
      <c r="C182" s="234"/>
      <c r="D182" s="228" t="s">
        <v>170</v>
      </c>
      <c r="E182" s="235" t="s">
        <v>28</v>
      </c>
      <c r="F182" s="236" t="s">
        <v>2873</v>
      </c>
      <c r="G182" s="234"/>
      <c r="H182" s="237">
        <v>2.7269999999999999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170</v>
      </c>
      <c r="AU182" s="243" t="s">
        <v>83</v>
      </c>
      <c r="AV182" s="13" t="s">
        <v>83</v>
      </c>
      <c r="AW182" s="13" t="s">
        <v>35</v>
      </c>
      <c r="AX182" s="13" t="s">
        <v>81</v>
      </c>
      <c r="AY182" s="243" t="s">
        <v>156</v>
      </c>
    </row>
    <row r="183" s="2" customFormat="1" ht="37.8" customHeight="1">
      <c r="A183" s="40"/>
      <c r="B183" s="41"/>
      <c r="C183" s="215" t="s">
        <v>267</v>
      </c>
      <c r="D183" s="215" t="s">
        <v>158</v>
      </c>
      <c r="E183" s="216" t="s">
        <v>2874</v>
      </c>
      <c r="F183" s="217" t="s">
        <v>2875</v>
      </c>
      <c r="G183" s="218" t="s">
        <v>257</v>
      </c>
      <c r="H183" s="219">
        <v>1</v>
      </c>
      <c r="I183" s="220"/>
      <c r="J183" s="221">
        <f>ROUND(I183*H183,2)</f>
        <v>0</v>
      </c>
      <c r="K183" s="217" t="s">
        <v>162</v>
      </c>
      <c r="L183" s="46"/>
      <c r="M183" s="222" t="s">
        <v>28</v>
      </c>
      <c r="N183" s="223" t="s">
        <v>45</v>
      </c>
      <c r="O183" s="86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1391</v>
      </c>
      <c r="AT183" s="226" t="s">
        <v>158</v>
      </c>
      <c r="AU183" s="226" t="s">
        <v>83</v>
      </c>
      <c r="AY183" s="19" t="s">
        <v>156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81</v>
      </c>
      <c r="BK183" s="227">
        <f>ROUND(I183*H183,2)</f>
        <v>0</v>
      </c>
      <c r="BL183" s="19" t="s">
        <v>1391</v>
      </c>
      <c r="BM183" s="226" t="s">
        <v>2876</v>
      </c>
    </row>
    <row r="184" s="2" customFormat="1">
      <c r="A184" s="40"/>
      <c r="B184" s="41"/>
      <c r="C184" s="42"/>
      <c r="D184" s="228" t="s">
        <v>165</v>
      </c>
      <c r="E184" s="42"/>
      <c r="F184" s="229" t="s">
        <v>2875</v>
      </c>
      <c r="G184" s="42"/>
      <c r="H184" s="42"/>
      <c r="I184" s="230"/>
      <c r="J184" s="42"/>
      <c r="K184" s="42"/>
      <c r="L184" s="46"/>
      <c r="M184" s="231"/>
      <c r="N184" s="232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165</v>
      </c>
      <c r="AU184" s="19" t="s">
        <v>83</v>
      </c>
    </row>
    <row r="185" s="12" customFormat="1" ht="22.8" customHeight="1">
      <c r="A185" s="12"/>
      <c r="B185" s="199"/>
      <c r="C185" s="200"/>
      <c r="D185" s="201" t="s">
        <v>73</v>
      </c>
      <c r="E185" s="213" t="s">
        <v>2223</v>
      </c>
      <c r="F185" s="213" t="s">
        <v>2224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SUM(P186:P189)</f>
        <v>0</v>
      </c>
      <c r="Q185" s="207"/>
      <c r="R185" s="208">
        <f>SUM(R186:R189)</f>
        <v>0</v>
      </c>
      <c r="S185" s="207"/>
      <c r="T185" s="209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83</v>
      </c>
      <c r="AT185" s="211" t="s">
        <v>73</v>
      </c>
      <c r="AU185" s="211" t="s">
        <v>81</v>
      </c>
      <c r="AY185" s="210" t="s">
        <v>156</v>
      </c>
      <c r="BK185" s="212">
        <f>SUM(BK186:BK189)</f>
        <v>0</v>
      </c>
    </row>
    <row r="186" s="2" customFormat="1" ht="37.8" customHeight="1">
      <c r="A186" s="40"/>
      <c r="B186" s="41"/>
      <c r="C186" s="215" t="s">
        <v>282</v>
      </c>
      <c r="D186" s="215" t="s">
        <v>158</v>
      </c>
      <c r="E186" s="216" t="s">
        <v>2877</v>
      </c>
      <c r="F186" s="217" t="s">
        <v>2878</v>
      </c>
      <c r="G186" s="218" t="s">
        <v>257</v>
      </c>
      <c r="H186" s="219">
        <v>24</v>
      </c>
      <c r="I186" s="220"/>
      <c r="J186" s="221">
        <f>ROUND(I186*H186,2)</f>
        <v>0</v>
      </c>
      <c r="K186" s="217" t="s">
        <v>338</v>
      </c>
      <c r="L186" s="46"/>
      <c r="M186" s="222" t="s">
        <v>28</v>
      </c>
      <c r="N186" s="223" t="s">
        <v>45</v>
      </c>
      <c r="O186" s="86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1391</v>
      </c>
      <c r="AT186" s="226" t="s">
        <v>158</v>
      </c>
      <c r="AU186" s="226" t="s">
        <v>83</v>
      </c>
      <c r="AY186" s="19" t="s">
        <v>156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81</v>
      </c>
      <c r="BK186" s="227">
        <f>ROUND(I186*H186,2)</f>
        <v>0</v>
      </c>
      <c r="BL186" s="19" t="s">
        <v>1391</v>
      </c>
      <c r="BM186" s="226" t="s">
        <v>2879</v>
      </c>
    </row>
    <row r="187" s="2" customFormat="1">
      <c r="A187" s="40"/>
      <c r="B187" s="41"/>
      <c r="C187" s="42"/>
      <c r="D187" s="228" t="s">
        <v>165</v>
      </c>
      <c r="E187" s="42"/>
      <c r="F187" s="229" t="s">
        <v>2878</v>
      </c>
      <c r="G187" s="42"/>
      <c r="H187" s="42"/>
      <c r="I187" s="230"/>
      <c r="J187" s="42"/>
      <c r="K187" s="42"/>
      <c r="L187" s="46"/>
      <c r="M187" s="231"/>
      <c r="N187" s="232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165</v>
      </c>
      <c r="AU187" s="19" t="s">
        <v>83</v>
      </c>
    </row>
    <row r="188" s="2" customFormat="1" ht="37.8" customHeight="1">
      <c r="A188" s="40"/>
      <c r="B188" s="41"/>
      <c r="C188" s="215" t="s">
        <v>263</v>
      </c>
      <c r="D188" s="215" t="s">
        <v>158</v>
      </c>
      <c r="E188" s="216" t="s">
        <v>2880</v>
      </c>
      <c r="F188" s="217" t="s">
        <v>2881</v>
      </c>
      <c r="G188" s="218" t="s">
        <v>257</v>
      </c>
      <c r="H188" s="219">
        <v>1</v>
      </c>
      <c r="I188" s="220"/>
      <c r="J188" s="221">
        <f>ROUND(I188*H188,2)</f>
        <v>0</v>
      </c>
      <c r="K188" s="217" t="s">
        <v>338</v>
      </c>
      <c r="L188" s="46"/>
      <c r="M188" s="222" t="s">
        <v>28</v>
      </c>
      <c r="N188" s="223" t="s">
        <v>45</v>
      </c>
      <c r="O188" s="86"/>
      <c r="P188" s="224">
        <f>O188*H188</f>
        <v>0</v>
      </c>
      <c r="Q188" s="224">
        <v>0</v>
      </c>
      <c r="R188" s="224">
        <f>Q188*H188</f>
        <v>0</v>
      </c>
      <c r="S188" s="224">
        <v>0</v>
      </c>
      <c r="T188" s="225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26" t="s">
        <v>1391</v>
      </c>
      <c r="AT188" s="226" t="s">
        <v>158</v>
      </c>
      <c r="AU188" s="226" t="s">
        <v>83</v>
      </c>
      <c r="AY188" s="19" t="s">
        <v>156</v>
      </c>
      <c r="BE188" s="227">
        <f>IF(N188="základní",J188,0)</f>
        <v>0</v>
      </c>
      <c r="BF188" s="227">
        <f>IF(N188="snížená",J188,0)</f>
        <v>0</v>
      </c>
      <c r="BG188" s="227">
        <f>IF(N188="zákl. přenesená",J188,0)</f>
        <v>0</v>
      </c>
      <c r="BH188" s="227">
        <f>IF(N188="sníž. přenesená",J188,0)</f>
        <v>0</v>
      </c>
      <c r="BI188" s="227">
        <f>IF(N188="nulová",J188,0)</f>
        <v>0</v>
      </c>
      <c r="BJ188" s="19" t="s">
        <v>81</v>
      </c>
      <c r="BK188" s="227">
        <f>ROUND(I188*H188,2)</f>
        <v>0</v>
      </c>
      <c r="BL188" s="19" t="s">
        <v>1391</v>
      </c>
      <c r="BM188" s="226" t="s">
        <v>2882</v>
      </c>
    </row>
    <row r="189" s="2" customFormat="1">
      <c r="A189" s="40"/>
      <c r="B189" s="41"/>
      <c r="C189" s="42"/>
      <c r="D189" s="228" t="s">
        <v>165</v>
      </c>
      <c r="E189" s="42"/>
      <c r="F189" s="229" t="s">
        <v>2881</v>
      </c>
      <c r="G189" s="42"/>
      <c r="H189" s="42"/>
      <c r="I189" s="230"/>
      <c r="J189" s="42"/>
      <c r="K189" s="42"/>
      <c r="L189" s="46"/>
      <c r="M189" s="286"/>
      <c r="N189" s="287"/>
      <c r="O189" s="288"/>
      <c r="P189" s="288"/>
      <c r="Q189" s="288"/>
      <c r="R189" s="288"/>
      <c r="S189" s="288"/>
      <c r="T189" s="289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165</v>
      </c>
      <c r="AU189" s="19" t="s">
        <v>83</v>
      </c>
    </row>
    <row r="190" s="2" customFormat="1" ht="6.96" customHeight="1">
      <c r="A190" s="40"/>
      <c r="B190" s="61"/>
      <c r="C190" s="62"/>
      <c r="D190" s="62"/>
      <c r="E190" s="62"/>
      <c r="F190" s="62"/>
      <c r="G190" s="62"/>
      <c r="H190" s="62"/>
      <c r="I190" s="62"/>
      <c r="J190" s="62"/>
      <c r="K190" s="62"/>
      <c r="L190" s="46"/>
      <c r="M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</row>
  </sheetData>
  <sheetProtection sheet="1" autoFilter="0" formatColumns="0" formatRows="0" objects="1" scenarios="1" spinCount="100000" saltValue="wuyznxq1WdC9Eq5gLGJRARupWHH/8YhuONZf6gnE4iA0OGMoR6apoTwVOvlKjJ+gp4xflLl+kFGZAwGMS2atJg==" hashValue="WHLYRw8cuv4p134wsRjYOAuv+6GI42IEXjPNmuRqyy4nTS30Ff2XAb+F8EHmRxdfouN48lw0jMYQ7am3LbTAtA==" algorithmName="SHA-512" password="CC35"/>
  <autoFilter ref="C95:K1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OPAVA ZÁPAD ON - REVITALIZACE</v>
      </c>
      <c r="F7" s="145"/>
      <c r="G7" s="145"/>
      <c r="H7" s="145"/>
      <c r="L7" s="22"/>
    </row>
    <row r="8">
      <c r="B8" s="22"/>
      <c r="D8" s="145" t="s">
        <v>104</v>
      </c>
      <c r="L8" s="22"/>
    </row>
    <row r="9" s="1" customFormat="1" ht="16.5" customHeight="1">
      <c r="B9" s="22"/>
      <c r="E9" s="146" t="s">
        <v>105</v>
      </c>
      <c r="F9" s="1"/>
      <c r="G9" s="1"/>
      <c r="H9" s="1"/>
      <c r="L9" s="22"/>
    </row>
    <row r="10" s="1" customFormat="1" ht="12" customHeight="1">
      <c r="B10" s="22"/>
      <c r="D10" s="145" t="s">
        <v>2800</v>
      </c>
      <c r="L10" s="22"/>
    </row>
    <row r="11" s="2" customFormat="1" ht="16.5" customHeight="1">
      <c r="A11" s="40"/>
      <c r="B11" s="46"/>
      <c r="C11" s="40"/>
      <c r="D11" s="40"/>
      <c r="E11" s="158" t="s">
        <v>2883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2884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2885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28</v>
      </c>
      <c r="G15" s="40"/>
      <c r="H15" s="40"/>
      <c r="I15" s="145" t="s">
        <v>20</v>
      </c>
      <c r="J15" s="135" t="s">
        <v>28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49" t="str">
        <f>'Rekapitulace stavby'!AN8</f>
        <v>23. 7. 2020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28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29</v>
      </c>
      <c r="F19" s="40"/>
      <c r="G19" s="40"/>
      <c r="H19" s="40"/>
      <c r="I19" s="145" t="s">
        <v>30</v>
      </c>
      <c r="J19" s="135" t="s">
        <v>28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30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27</v>
      </c>
      <c r="J24" s="135" t="s">
        <v>28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34</v>
      </c>
      <c r="F25" s="40"/>
      <c r="G25" s="40"/>
      <c r="H25" s="40"/>
      <c r="I25" s="145" t="s">
        <v>30</v>
      </c>
      <c r="J25" s="135" t="s">
        <v>28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36</v>
      </c>
      <c r="E27" s="40"/>
      <c r="F27" s="40"/>
      <c r="G27" s="40"/>
      <c r="H27" s="40"/>
      <c r="I27" s="145" t="s">
        <v>27</v>
      </c>
      <c r="J27" s="135" t="s">
        <v>28</v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37</v>
      </c>
      <c r="F28" s="40"/>
      <c r="G28" s="40"/>
      <c r="H28" s="40"/>
      <c r="I28" s="145" t="s">
        <v>30</v>
      </c>
      <c r="J28" s="135" t="s">
        <v>28</v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83.25" customHeight="1">
      <c r="A31" s="150"/>
      <c r="B31" s="151"/>
      <c r="C31" s="150"/>
      <c r="D31" s="150"/>
      <c r="E31" s="152" t="s">
        <v>39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40</v>
      </c>
      <c r="E34" s="40"/>
      <c r="F34" s="40"/>
      <c r="G34" s="40"/>
      <c r="H34" s="40"/>
      <c r="I34" s="40"/>
      <c r="J34" s="156">
        <f>ROUND(J93,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42</v>
      </c>
      <c r="G36" s="40"/>
      <c r="H36" s="40"/>
      <c r="I36" s="157" t="s">
        <v>41</v>
      </c>
      <c r="J36" s="157" t="s">
        <v>43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44</v>
      </c>
      <c r="E37" s="145" t="s">
        <v>45</v>
      </c>
      <c r="F37" s="159">
        <f>ROUND((SUM(BE93:BE171)),  2)</f>
        <v>0</v>
      </c>
      <c r="G37" s="40"/>
      <c r="H37" s="40"/>
      <c r="I37" s="160">
        <v>0.20999999999999999</v>
      </c>
      <c r="J37" s="159">
        <f>ROUND(((SUM(BE93:BE171))*I37),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46</v>
      </c>
      <c r="F38" s="159">
        <f>ROUND((SUM(BF93:BF171)),  2)</f>
        <v>0</v>
      </c>
      <c r="G38" s="40"/>
      <c r="H38" s="40"/>
      <c r="I38" s="160">
        <v>0.14999999999999999</v>
      </c>
      <c r="J38" s="159">
        <f>ROUND(((SUM(BF93:BF171))*I38),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ROUND((SUM(BG93:BG171)),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48</v>
      </c>
      <c r="F40" s="159">
        <f>ROUND((SUM(BH93:BH171)),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49</v>
      </c>
      <c r="F41" s="159">
        <f>ROUND((SUM(BI93:BI171)),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106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OPAVA ZÁPAD ON - REVITALIZACE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104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105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2800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90" t="s">
        <v>2883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2884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401 - Kanalizace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Opava</v>
      </c>
      <c r="G60" s="42"/>
      <c r="H60" s="42"/>
      <c r="I60" s="34" t="s">
        <v>24</v>
      </c>
      <c r="J60" s="74" t="str">
        <f>IF(J16="","",J16)</f>
        <v>23. 7. 2020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 xml:space="preserve">SPRÁVA ŽELEZNIČNÍ DOPRAVNÍ  CESTY, s.o.</v>
      </c>
      <c r="G62" s="42"/>
      <c r="H62" s="42"/>
      <c r="I62" s="34" t="s">
        <v>33</v>
      </c>
      <c r="J62" s="38" t="str">
        <f>E25</f>
        <v>KOHL Architekti, s.r.o.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36</v>
      </c>
      <c r="J63" s="38" t="str">
        <f>E28</f>
        <v xml:space="preserve"> 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107</v>
      </c>
      <c r="D65" s="174"/>
      <c r="E65" s="174"/>
      <c r="F65" s="174"/>
      <c r="G65" s="174"/>
      <c r="H65" s="174"/>
      <c r="I65" s="174"/>
      <c r="J65" s="175" t="s">
        <v>108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72</v>
      </c>
      <c r="D67" s="42"/>
      <c r="E67" s="42"/>
      <c r="F67" s="42"/>
      <c r="G67" s="42"/>
      <c r="H67" s="42"/>
      <c r="I67" s="42"/>
      <c r="J67" s="104">
        <f>J93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109</v>
      </c>
    </row>
    <row r="68" s="9" customFormat="1" ht="24.96" customHeight="1">
      <c r="A68" s="9"/>
      <c r="B68" s="177"/>
      <c r="C68" s="178"/>
      <c r="D68" s="179" t="s">
        <v>2886</v>
      </c>
      <c r="E68" s="180"/>
      <c r="F68" s="180"/>
      <c r="G68" s="180"/>
      <c r="H68" s="180"/>
      <c r="I68" s="180"/>
      <c r="J68" s="181">
        <f>J94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2887</v>
      </c>
      <c r="E69" s="180"/>
      <c r="F69" s="180"/>
      <c r="G69" s="180"/>
      <c r="H69" s="180"/>
      <c r="I69" s="180"/>
      <c r="J69" s="181">
        <f>J161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141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OPAVA ZÁPAD ON - REVITALIZACE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104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1" customFormat="1" ht="16.5" customHeight="1">
      <c r="B81" s="23"/>
      <c r="C81" s="24"/>
      <c r="D81" s="24"/>
      <c r="E81" s="172" t="s">
        <v>105</v>
      </c>
      <c r="F81" s="24"/>
      <c r="G81" s="24"/>
      <c r="H81" s="24"/>
      <c r="I81" s="24"/>
      <c r="J81" s="24"/>
      <c r="K81" s="24"/>
      <c r="L81" s="22"/>
    </row>
    <row r="82" s="1" customFormat="1" ht="12" customHeight="1">
      <c r="B82" s="23"/>
      <c r="C82" s="34" t="s">
        <v>2800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290" t="s">
        <v>2883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2884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1" t="str">
        <f>E13</f>
        <v>401 - Kanalizace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22</v>
      </c>
      <c r="D87" s="42"/>
      <c r="E87" s="42"/>
      <c r="F87" s="29" t="str">
        <f>F16</f>
        <v>Opava</v>
      </c>
      <c r="G87" s="42"/>
      <c r="H87" s="42"/>
      <c r="I87" s="34" t="s">
        <v>24</v>
      </c>
      <c r="J87" s="74" t="str">
        <f>IF(J16="","",J16)</f>
        <v>23. 7. 2020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5.65" customHeight="1">
      <c r="A89" s="40"/>
      <c r="B89" s="41"/>
      <c r="C89" s="34" t="s">
        <v>26</v>
      </c>
      <c r="D89" s="42"/>
      <c r="E89" s="42"/>
      <c r="F89" s="29" t="str">
        <f>E19</f>
        <v xml:space="preserve">SPRÁVA ŽELEZNIČNÍ DOPRAVNÍ  CESTY, s.o.</v>
      </c>
      <c r="G89" s="42"/>
      <c r="H89" s="42"/>
      <c r="I89" s="34" t="s">
        <v>33</v>
      </c>
      <c r="J89" s="38" t="str">
        <f>E25</f>
        <v>KOHL Architekti, s.r.o.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IF(E22="","",E22)</f>
        <v>Vyplň údaj</v>
      </c>
      <c r="G90" s="42"/>
      <c r="H90" s="42"/>
      <c r="I90" s="34" t="s">
        <v>36</v>
      </c>
      <c r="J90" s="38" t="str">
        <f>E28</f>
        <v xml:space="preserve"> 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142</v>
      </c>
      <c r="D92" s="191" t="s">
        <v>59</v>
      </c>
      <c r="E92" s="191" t="s">
        <v>55</v>
      </c>
      <c r="F92" s="191" t="s">
        <v>56</v>
      </c>
      <c r="G92" s="191" t="s">
        <v>143</v>
      </c>
      <c r="H92" s="191" t="s">
        <v>144</v>
      </c>
      <c r="I92" s="191" t="s">
        <v>145</v>
      </c>
      <c r="J92" s="191" t="s">
        <v>108</v>
      </c>
      <c r="K92" s="192" t="s">
        <v>146</v>
      </c>
      <c r="L92" s="193"/>
      <c r="M92" s="94" t="s">
        <v>28</v>
      </c>
      <c r="N92" s="95" t="s">
        <v>44</v>
      </c>
      <c r="O92" s="95" t="s">
        <v>147</v>
      </c>
      <c r="P92" s="95" t="s">
        <v>148</v>
      </c>
      <c r="Q92" s="95" t="s">
        <v>149</v>
      </c>
      <c r="R92" s="95" t="s">
        <v>150</v>
      </c>
      <c r="S92" s="95" t="s">
        <v>151</v>
      </c>
      <c r="T92" s="96" t="s">
        <v>152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1" t="s">
        <v>153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7"/>
      <c r="N93" s="195"/>
      <c r="O93" s="98"/>
      <c r="P93" s="196">
        <f>P94+P161</f>
        <v>0</v>
      </c>
      <c r="Q93" s="98"/>
      <c r="R93" s="196">
        <f>R94+R161</f>
        <v>0</v>
      </c>
      <c r="S93" s="98"/>
      <c r="T93" s="197">
        <f>T94+T161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73</v>
      </c>
      <c r="AU93" s="19" t="s">
        <v>109</v>
      </c>
      <c r="BK93" s="198">
        <f>BK94+BK161</f>
        <v>0</v>
      </c>
    </row>
    <row r="94" s="12" customFormat="1" ht="25.92" customHeight="1">
      <c r="A94" s="12"/>
      <c r="B94" s="199"/>
      <c r="C94" s="200"/>
      <c r="D94" s="201" t="s">
        <v>73</v>
      </c>
      <c r="E94" s="202" t="s">
        <v>2888</v>
      </c>
      <c r="F94" s="202" t="s">
        <v>2889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SUM(P95:P160)</f>
        <v>0</v>
      </c>
      <c r="Q94" s="207"/>
      <c r="R94" s="208">
        <f>SUM(R95:R160)</f>
        <v>0</v>
      </c>
      <c r="S94" s="207"/>
      <c r="T94" s="209">
        <f>SUM(T95:T160)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83</v>
      </c>
      <c r="AT94" s="211" t="s">
        <v>73</v>
      </c>
      <c r="AU94" s="211" t="s">
        <v>74</v>
      </c>
      <c r="AY94" s="210" t="s">
        <v>156</v>
      </c>
      <c r="BK94" s="212">
        <f>SUM(BK95:BK160)</f>
        <v>0</v>
      </c>
    </row>
    <row r="95" s="2" customFormat="1" ht="24.15" customHeight="1">
      <c r="A95" s="40"/>
      <c r="B95" s="41"/>
      <c r="C95" s="215" t="s">
        <v>187</v>
      </c>
      <c r="D95" s="215" t="s">
        <v>158</v>
      </c>
      <c r="E95" s="216" t="s">
        <v>2890</v>
      </c>
      <c r="F95" s="217" t="s">
        <v>2891</v>
      </c>
      <c r="G95" s="218" t="s">
        <v>289</v>
      </c>
      <c r="H95" s="219">
        <v>29</v>
      </c>
      <c r="I95" s="220"/>
      <c r="J95" s="221">
        <f>ROUND(I95*H95,2)</f>
        <v>0</v>
      </c>
      <c r="K95" s="217" t="s">
        <v>338</v>
      </c>
      <c r="L95" s="46"/>
      <c r="M95" s="222" t="s">
        <v>28</v>
      </c>
      <c r="N95" s="223" t="s">
        <v>45</v>
      </c>
      <c r="O95" s="86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163</v>
      </c>
      <c r="AT95" s="226" t="s">
        <v>158</v>
      </c>
      <c r="AU95" s="226" t="s">
        <v>81</v>
      </c>
      <c r="AY95" s="19" t="s">
        <v>156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81</v>
      </c>
      <c r="BK95" s="227">
        <f>ROUND(I95*H95,2)</f>
        <v>0</v>
      </c>
      <c r="BL95" s="19" t="s">
        <v>163</v>
      </c>
      <c r="BM95" s="226" t="s">
        <v>2892</v>
      </c>
    </row>
    <row r="96" s="2" customFormat="1">
      <c r="A96" s="40"/>
      <c r="B96" s="41"/>
      <c r="C96" s="42"/>
      <c r="D96" s="228" t="s">
        <v>165</v>
      </c>
      <c r="E96" s="42"/>
      <c r="F96" s="229" t="s">
        <v>2891</v>
      </c>
      <c r="G96" s="42"/>
      <c r="H96" s="42"/>
      <c r="I96" s="230"/>
      <c r="J96" s="42"/>
      <c r="K96" s="42"/>
      <c r="L96" s="46"/>
      <c r="M96" s="231"/>
      <c r="N96" s="232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165</v>
      </c>
      <c r="AU96" s="19" t="s">
        <v>81</v>
      </c>
    </row>
    <row r="97" s="2" customFormat="1" ht="24.15" customHeight="1">
      <c r="A97" s="40"/>
      <c r="B97" s="41"/>
      <c r="C97" s="215" t="s">
        <v>192</v>
      </c>
      <c r="D97" s="215" t="s">
        <v>158</v>
      </c>
      <c r="E97" s="216" t="s">
        <v>2893</v>
      </c>
      <c r="F97" s="217" t="s">
        <v>2894</v>
      </c>
      <c r="G97" s="218" t="s">
        <v>289</v>
      </c>
      <c r="H97" s="219">
        <v>127</v>
      </c>
      <c r="I97" s="220"/>
      <c r="J97" s="221">
        <f>ROUND(I97*H97,2)</f>
        <v>0</v>
      </c>
      <c r="K97" s="217" t="s">
        <v>338</v>
      </c>
      <c r="L97" s="46"/>
      <c r="M97" s="222" t="s">
        <v>28</v>
      </c>
      <c r="N97" s="223" t="s">
        <v>45</v>
      </c>
      <c r="O97" s="86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163</v>
      </c>
      <c r="AT97" s="226" t="s">
        <v>158</v>
      </c>
      <c r="AU97" s="226" t="s">
        <v>81</v>
      </c>
      <c r="AY97" s="19" t="s">
        <v>156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81</v>
      </c>
      <c r="BK97" s="227">
        <f>ROUND(I97*H97,2)</f>
        <v>0</v>
      </c>
      <c r="BL97" s="19" t="s">
        <v>163</v>
      </c>
      <c r="BM97" s="226" t="s">
        <v>2895</v>
      </c>
    </row>
    <row r="98" s="2" customFormat="1">
      <c r="A98" s="40"/>
      <c r="B98" s="41"/>
      <c r="C98" s="42"/>
      <c r="D98" s="228" t="s">
        <v>165</v>
      </c>
      <c r="E98" s="42"/>
      <c r="F98" s="229" t="s">
        <v>2894</v>
      </c>
      <c r="G98" s="42"/>
      <c r="H98" s="42"/>
      <c r="I98" s="230"/>
      <c r="J98" s="42"/>
      <c r="K98" s="42"/>
      <c r="L98" s="46"/>
      <c r="M98" s="231"/>
      <c r="N98" s="232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165</v>
      </c>
      <c r="AU98" s="19" t="s">
        <v>81</v>
      </c>
    </row>
    <row r="99" s="2" customFormat="1" ht="24.15" customHeight="1">
      <c r="A99" s="40"/>
      <c r="B99" s="41"/>
      <c r="C99" s="215" t="s">
        <v>196</v>
      </c>
      <c r="D99" s="215" t="s">
        <v>158</v>
      </c>
      <c r="E99" s="216" t="s">
        <v>2896</v>
      </c>
      <c r="F99" s="217" t="s">
        <v>2897</v>
      </c>
      <c r="G99" s="218" t="s">
        <v>289</v>
      </c>
      <c r="H99" s="219">
        <v>134</v>
      </c>
      <c r="I99" s="220"/>
      <c r="J99" s="221">
        <f>ROUND(I99*H99,2)</f>
        <v>0</v>
      </c>
      <c r="K99" s="217" t="s">
        <v>338</v>
      </c>
      <c r="L99" s="46"/>
      <c r="M99" s="222" t="s">
        <v>28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163</v>
      </c>
      <c r="AT99" s="226" t="s">
        <v>158</v>
      </c>
      <c r="AU99" s="226" t="s">
        <v>81</v>
      </c>
      <c r="AY99" s="19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163</v>
      </c>
      <c r="BM99" s="226" t="s">
        <v>2898</v>
      </c>
    </row>
    <row r="100" s="2" customFormat="1">
      <c r="A100" s="40"/>
      <c r="B100" s="41"/>
      <c r="C100" s="42"/>
      <c r="D100" s="228" t="s">
        <v>165</v>
      </c>
      <c r="E100" s="42"/>
      <c r="F100" s="229" t="s">
        <v>2897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165</v>
      </c>
      <c r="AU100" s="19" t="s">
        <v>81</v>
      </c>
    </row>
    <row r="101" s="2" customFormat="1" ht="24.15" customHeight="1">
      <c r="A101" s="40"/>
      <c r="B101" s="41"/>
      <c r="C101" s="215" t="s">
        <v>201</v>
      </c>
      <c r="D101" s="215" t="s">
        <v>158</v>
      </c>
      <c r="E101" s="216" t="s">
        <v>2899</v>
      </c>
      <c r="F101" s="217" t="s">
        <v>2900</v>
      </c>
      <c r="G101" s="218" t="s">
        <v>289</v>
      </c>
      <c r="H101" s="219">
        <v>148</v>
      </c>
      <c r="I101" s="220"/>
      <c r="J101" s="221">
        <f>ROUND(I101*H101,2)</f>
        <v>0</v>
      </c>
      <c r="K101" s="217" t="s">
        <v>338</v>
      </c>
      <c r="L101" s="46"/>
      <c r="M101" s="222" t="s">
        <v>28</v>
      </c>
      <c r="N101" s="223" t="s">
        <v>45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163</v>
      </c>
      <c r="AT101" s="226" t="s">
        <v>158</v>
      </c>
      <c r="AU101" s="226" t="s">
        <v>81</v>
      </c>
      <c r="AY101" s="19" t="s">
        <v>156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163</v>
      </c>
      <c r="BM101" s="226" t="s">
        <v>2901</v>
      </c>
    </row>
    <row r="102" s="2" customFormat="1">
      <c r="A102" s="40"/>
      <c r="B102" s="41"/>
      <c r="C102" s="42"/>
      <c r="D102" s="228" t="s">
        <v>165</v>
      </c>
      <c r="E102" s="42"/>
      <c r="F102" s="229" t="s">
        <v>2900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165</v>
      </c>
      <c r="AU102" s="19" t="s">
        <v>81</v>
      </c>
    </row>
    <row r="103" s="2" customFormat="1" ht="14.4" customHeight="1">
      <c r="A103" s="40"/>
      <c r="B103" s="41"/>
      <c r="C103" s="215" t="s">
        <v>206</v>
      </c>
      <c r="D103" s="215" t="s">
        <v>158</v>
      </c>
      <c r="E103" s="216" t="s">
        <v>2902</v>
      </c>
      <c r="F103" s="217" t="s">
        <v>2903</v>
      </c>
      <c r="G103" s="218" t="s">
        <v>2904</v>
      </c>
      <c r="H103" s="219">
        <v>4</v>
      </c>
      <c r="I103" s="220"/>
      <c r="J103" s="221">
        <f>ROUND(I103*H103,2)</f>
        <v>0</v>
      </c>
      <c r="K103" s="217" t="s">
        <v>338</v>
      </c>
      <c r="L103" s="46"/>
      <c r="M103" s="222" t="s">
        <v>28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163</v>
      </c>
      <c r="AT103" s="226" t="s">
        <v>158</v>
      </c>
      <c r="AU103" s="226" t="s">
        <v>81</v>
      </c>
      <c r="AY103" s="19" t="s">
        <v>156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163</v>
      </c>
      <c r="BM103" s="226" t="s">
        <v>2905</v>
      </c>
    </row>
    <row r="104" s="2" customFormat="1">
      <c r="A104" s="40"/>
      <c r="B104" s="41"/>
      <c r="C104" s="42"/>
      <c r="D104" s="228" t="s">
        <v>165</v>
      </c>
      <c r="E104" s="42"/>
      <c r="F104" s="229" t="s">
        <v>2903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165</v>
      </c>
      <c r="AU104" s="19" t="s">
        <v>81</v>
      </c>
    </row>
    <row r="105" s="2" customFormat="1" ht="14.4" customHeight="1">
      <c r="A105" s="40"/>
      <c r="B105" s="41"/>
      <c r="C105" s="215" t="s">
        <v>211</v>
      </c>
      <c r="D105" s="215" t="s">
        <v>158</v>
      </c>
      <c r="E105" s="216" t="s">
        <v>2906</v>
      </c>
      <c r="F105" s="217" t="s">
        <v>2907</v>
      </c>
      <c r="G105" s="218" t="s">
        <v>2904</v>
      </c>
      <c r="H105" s="219">
        <v>5</v>
      </c>
      <c r="I105" s="220"/>
      <c r="J105" s="221">
        <f>ROUND(I105*H105,2)</f>
        <v>0</v>
      </c>
      <c r="K105" s="217" t="s">
        <v>338</v>
      </c>
      <c r="L105" s="46"/>
      <c r="M105" s="222" t="s">
        <v>28</v>
      </c>
      <c r="N105" s="223" t="s">
        <v>45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163</v>
      </c>
      <c r="AT105" s="226" t="s">
        <v>158</v>
      </c>
      <c r="AU105" s="226" t="s">
        <v>81</v>
      </c>
      <c r="AY105" s="19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163</v>
      </c>
      <c r="BM105" s="226" t="s">
        <v>2908</v>
      </c>
    </row>
    <row r="106" s="2" customFormat="1">
      <c r="A106" s="40"/>
      <c r="B106" s="41"/>
      <c r="C106" s="42"/>
      <c r="D106" s="228" t="s">
        <v>165</v>
      </c>
      <c r="E106" s="42"/>
      <c r="F106" s="229" t="s">
        <v>2907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165</v>
      </c>
      <c r="AU106" s="19" t="s">
        <v>81</v>
      </c>
    </row>
    <row r="107" s="2" customFormat="1" ht="14.4" customHeight="1">
      <c r="A107" s="40"/>
      <c r="B107" s="41"/>
      <c r="C107" s="215" t="s">
        <v>215</v>
      </c>
      <c r="D107" s="215" t="s">
        <v>158</v>
      </c>
      <c r="E107" s="216" t="s">
        <v>2909</v>
      </c>
      <c r="F107" s="217" t="s">
        <v>2910</v>
      </c>
      <c r="G107" s="218" t="s">
        <v>2904</v>
      </c>
      <c r="H107" s="219">
        <v>5</v>
      </c>
      <c r="I107" s="220"/>
      <c r="J107" s="221">
        <f>ROUND(I107*H107,2)</f>
        <v>0</v>
      </c>
      <c r="K107" s="217" t="s">
        <v>338</v>
      </c>
      <c r="L107" s="46"/>
      <c r="M107" s="222" t="s">
        <v>28</v>
      </c>
      <c r="N107" s="223" t="s">
        <v>45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163</v>
      </c>
      <c r="AT107" s="226" t="s">
        <v>158</v>
      </c>
      <c r="AU107" s="226" t="s">
        <v>81</v>
      </c>
      <c r="AY107" s="19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163</v>
      </c>
      <c r="BM107" s="226" t="s">
        <v>2911</v>
      </c>
    </row>
    <row r="108" s="2" customFormat="1">
      <c r="A108" s="40"/>
      <c r="B108" s="41"/>
      <c r="C108" s="42"/>
      <c r="D108" s="228" t="s">
        <v>165</v>
      </c>
      <c r="E108" s="42"/>
      <c r="F108" s="229" t="s">
        <v>2910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165</v>
      </c>
      <c r="AU108" s="19" t="s">
        <v>81</v>
      </c>
    </row>
    <row r="109" s="2" customFormat="1" ht="14.4" customHeight="1">
      <c r="A109" s="40"/>
      <c r="B109" s="41"/>
      <c r="C109" s="215" t="s">
        <v>221</v>
      </c>
      <c r="D109" s="215" t="s">
        <v>158</v>
      </c>
      <c r="E109" s="216" t="s">
        <v>2912</v>
      </c>
      <c r="F109" s="217" t="s">
        <v>2913</v>
      </c>
      <c r="G109" s="218" t="s">
        <v>2904</v>
      </c>
      <c r="H109" s="219">
        <v>5</v>
      </c>
      <c r="I109" s="220"/>
      <c r="J109" s="221">
        <f>ROUND(I109*H109,2)</f>
        <v>0</v>
      </c>
      <c r="K109" s="217" t="s">
        <v>338</v>
      </c>
      <c r="L109" s="46"/>
      <c r="M109" s="222" t="s">
        <v>28</v>
      </c>
      <c r="N109" s="223" t="s">
        <v>45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163</v>
      </c>
      <c r="AT109" s="226" t="s">
        <v>158</v>
      </c>
      <c r="AU109" s="226" t="s">
        <v>81</v>
      </c>
      <c r="AY109" s="19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81</v>
      </c>
      <c r="BK109" s="227">
        <f>ROUND(I109*H109,2)</f>
        <v>0</v>
      </c>
      <c r="BL109" s="19" t="s">
        <v>163</v>
      </c>
      <c r="BM109" s="226" t="s">
        <v>2914</v>
      </c>
    </row>
    <row r="110" s="2" customFormat="1">
      <c r="A110" s="40"/>
      <c r="B110" s="41"/>
      <c r="C110" s="42"/>
      <c r="D110" s="228" t="s">
        <v>165</v>
      </c>
      <c r="E110" s="42"/>
      <c r="F110" s="229" t="s">
        <v>2913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165</v>
      </c>
      <c r="AU110" s="19" t="s">
        <v>81</v>
      </c>
    </row>
    <row r="111" s="2" customFormat="1" ht="14.4" customHeight="1">
      <c r="A111" s="40"/>
      <c r="B111" s="41"/>
      <c r="C111" s="215" t="s">
        <v>2841</v>
      </c>
      <c r="D111" s="215" t="s">
        <v>158</v>
      </c>
      <c r="E111" s="216" t="s">
        <v>2915</v>
      </c>
      <c r="F111" s="217" t="s">
        <v>2916</v>
      </c>
      <c r="G111" s="218" t="s">
        <v>2904</v>
      </c>
      <c r="H111" s="219">
        <v>3</v>
      </c>
      <c r="I111" s="220"/>
      <c r="J111" s="221">
        <f>ROUND(I111*H111,2)</f>
        <v>0</v>
      </c>
      <c r="K111" s="217" t="s">
        <v>338</v>
      </c>
      <c r="L111" s="46"/>
      <c r="M111" s="222" t="s">
        <v>28</v>
      </c>
      <c r="N111" s="223" t="s">
        <v>45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163</v>
      </c>
      <c r="AT111" s="226" t="s">
        <v>158</v>
      </c>
      <c r="AU111" s="226" t="s">
        <v>81</v>
      </c>
      <c r="AY111" s="19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163</v>
      </c>
      <c r="BM111" s="226" t="s">
        <v>2917</v>
      </c>
    </row>
    <row r="112" s="2" customFormat="1">
      <c r="A112" s="40"/>
      <c r="B112" s="41"/>
      <c r="C112" s="42"/>
      <c r="D112" s="228" t="s">
        <v>165</v>
      </c>
      <c r="E112" s="42"/>
      <c r="F112" s="229" t="s">
        <v>2916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165</v>
      </c>
      <c r="AU112" s="19" t="s">
        <v>81</v>
      </c>
    </row>
    <row r="113" s="2" customFormat="1" ht="24.15" customHeight="1">
      <c r="A113" s="40"/>
      <c r="B113" s="41"/>
      <c r="C113" s="215" t="s">
        <v>8</v>
      </c>
      <c r="D113" s="215" t="s">
        <v>158</v>
      </c>
      <c r="E113" s="216" t="s">
        <v>2918</v>
      </c>
      <c r="F113" s="217" t="s">
        <v>2919</v>
      </c>
      <c r="G113" s="218" t="s">
        <v>289</v>
      </c>
      <c r="H113" s="219">
        <v>113</v>
      </c>
      <c r="I113" s="220"/>
      <c r="J113" s="221">
        <f>ROUND(I113*H113,2)</f>
        <v>0</v>
      </c>
      <c r="K113" s="217" t="s">
        <v>338</v>
      </c>
      <c r="L113" s="46"/>
      <c r="M113" s="222" t="s">
        <v>28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163</v>
      </c>
      <c r="AT113" s="226" t="s">
        <v>158</v>
      </c>
      <c r="AU113" s="226" t="s">
        <v>81</v>
      </c>
      <c r="AY113" s="19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163</v>
      </c>
      <c r="BM113" s="226" t="s">
        <v>2920</v>
      </c>
    </row>
    <row r="114" s="2" customFormat="1">
      <c r="A114" s="40"/>
      <c r="B114" s="41"/>
      <c r="C114" s="42"/>
      <c r="D114" s="228" t="s">
        <v>165</v>
      </c>
      <c r="E114" s="42"/>
      <c r="F114" s="229" t="s">
        <v>2919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165</v>
      </c>
      <c r="AU114" s="19" t="s">
        <v>81</v>
      </c>
    </row>
    <row r="115" s="2" customFormat="1" ht="24.15" customHeight="1">
      <c r="A115" s="40"/>
      <c r="B115" s="41"/>
      <c r="C115" s="215" t="s">
        <v>1391</v>
      </c>
      <c r="D115" s="215" t="s">
        <v>158</v>
      </c>
      <c r="E115" s="216" t="s">
        <v>2921</v>
      </c>
      <c r="F115" s="217" t="s">
        <v>2922</v>
      </c>
      <c r="G115" s="218" t="s">
        <v>289</v>
      </c>
      <c r="H115" s="219">
        <v>124</v>
      </c>
      <c r="I115" s="220"/>
      <c r="J115" s="221">
        <f>ROUND(I115*H115,2)</f>
        <v>0</v>
      </c>
      <c r="K115" s="217" t="s">
        <v>338</v>
      </c>
      <c r="L115" s="46"/>
      <c r="M115" s="222" t="s">
        <v>28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163</v>
      </c>
      <c r="AT115" s="226" t="s">
        <v>158</v>
      </c>
      <c r="AU115" s="226" t="s">
        <v>81</v>
      </c>
      <c r="AY115" s="19" t="s">
        <v>156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163</v>
      </c>
      <c r="BM115" s="226" t="s">
        <v>2923</v>
      </c>
    </row>
    <row r="116" s="2" customFormat="1">
      <c r="A116" s="40"/>
      <c r="B116" s="41"/>
      <c r="C116" s="42"/>
      <c r="D116" s="228" t="s">
        <v>165</v>
      </c>
      <c r="E116" s="42"/>
      <c r="F116" s="229" t="s">
        <v>2922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165</v>
      </c>
      <c r="AU116" s="19" t="s">
        <v>81</v>
      </c>
    </row>
    <row r="117" s="2" customFormat="1" ht="24.15" customHeight="1">
      <c r="A117" s="40"/>
      <c r="B117" s="41"/>
      <c r="C117" s="215" t="s">
        <v>227</v>
      </c>
      <c r="D117" s="215" t="s">
        <v>158</v>
      </c>
      <c r="E117" s="216" t="s">
        <v>2924</v>
      </c>
      <c r="F117" s="217" t="s">
        <v>2925</v>
      </c>
      <c r="G117" s="218" t="s">
        <v>289</v>
      </c>
      <c r="H117" s="219">
        <v>49</v>
      </c>
      <c r="I117" s="220"/>
      <c r="J117" s="221">
        <f>ROUND(I117*H117,2)</f>
        <v>0</v>
      </c>
      <c r="K117" s="217" t="s">
        <v>338</v>
      </c>
      <c r="L117" s="46"/>
      <c r="M117" s="222" t="s">
        <v>28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163</v>
      </c>
      <c r="AT117" s="226" t="s">
        <v>158</v>
      </c>
      <c r="AU117" s="226" t="s">
        <v>81</v>
      </c>
      <c r="AY117" s="19" t="s">
        <v>156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163</v>
      </c>
      <c r="BM117" s="226" t="s">
        <v>2926</v>
      </c>
    </row>
    <row r="118" s="2" customFormat="1">
      <c r="A118" s="40"/>
      <c r="B118" s="41"/>
      <c r="C118" s="42"/>
      <c r="D118" s="228" t="s">
        <v>165</v>
      </c>
      <c r="E118" s="42"/>
      <c r="F118" s="229" t="s">
        <v>2925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165</v>
      </c>
      <c r="AU118" s="19" t="s">
        <v>81</v>
      </c>
    </row>
    <row r="119" s="2" customFormat="1" ht="14.4" customHeight="1">
      <c r="A119" s="40"/>
      <c r="B119" s="41"/>
      <c r="C119" s="215" t="s">
        <v>233</v>
      </c>
      <c r="D119" s="215" t="s">
        <v>158</v>
      </c>
      <c r="E119" s="216" t="s">
        <v>2927</v>
      </c>
      <c r="F119" s="217" t="s">
        <v>2928</v>
      </c>
      <c r="G119" s="218" t="s">
        <v>2904</v>
      </c>
      <c r="H119" s="219">
        <v>15</v>
      </c>
      <c r="I119" s="220"/>
      <c r="J119" s="221">
        <f>ROUND(I119*H119,2)</f>
        <v>0</v>
      </c>
      <c r="K119" s="217" t="s">
        <v>338</v>
      </c>
      <c r="L119" s="46"/>
      <c r="M119" s="222" t="s">
        <v>28</v>
      </c>
      <c r="N119" s="223" t="s">
        <v>45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163</v>
      </c>
      <c r="AT119" s="226" t="s">
        <v>158</v>
      </c>
      <c r="AU119" s="226" t="s">
        <v>81</v>
      </c>
      <c r="AY119" s="19" t="s">
        <v>156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81</v>
      </c>
      <c r="BK119" s="227">
        <f>ROUND(I119*H119,2)</f>
        <v>0</v>
      </c>
      <c r="BL119" s="19" t="s">
        <v>163</v>
      </c>
      <c r="BM119" s="226" t="s">
        <v>2929</v>
      </c>
    </row>
    <row r="120" s="2" customFormat="1">
      <c r="A120" s="40"/>
      <c r="B120" s="41"/>
      <c r="C120" s="42"/>
      <c r="D120" s="228" t="s">
        <v>165</v>
      </c>
      <c r="E120" s="42"/>
      <c r="F120" s="229" t="s">
        <v>2928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165</v>
      </c>
      <c r="AU120" s="19" t="s">
        <v>81</v>
      </c>
    </row>
    <row r="121" s="2" customFormat="1" ht="14.4" customHeight="1">
      <c r="A121" s="40"/>
      <c r="B121" s="41"/>
      <c r="C121" s="215" t="s">
        <v>239</v>
      </c>
      <c r="D121" s="215" t="s">
        <v>158</v>
      </c>
      <c r="E121" s="216" t="s">
        <v>2930</v>
      </c>
      <c r="F121" s="217" t="s">
        <v>2931</v>
      </c>
      <c r="G121" s="218" t="s">
        <v>2904</v>
      </c>
      <c r="H121" s="219">
        <v>26</v>
      </c>
      <c r="I121" s="220"/>
      <c r="J121" s="221">
        <f>ROUND(I121*H121,2)</f>
        <v>0</v>
      </c>
      <c r="K121" s="217" t="s">
        <v>338</v>
      </c>
      <c r="L121" s="46"/>
      <c r="M121" s="222" t="s">
        <v>28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163</v>
      </c>
      <c r="AT121" s="226" t="s">
        <v>158</v>
      </c>
      <c r="AU121" s="226" t="s">
        <v>81</v>
      </c>
      <c r="AY121" s="19" t="s">
        <v>156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163</v>
      </c>
      <c r="BM121" s="226" t="s">
        <v>2932</v>
      </c>
    </row>
    <row r="122" s="2" customFormat="1">
      <c r="A122" s="40"/>
      <c r="B122" s="41"/>
      <c r="C122" s="42"/>
      <c r="D122" s="228" t="s">
        <v>165</v>
      </c>
      <c r="E122" s="42"/>
      <c r="F122" s="229" t="s">
        <v>2931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165</v>
      </c>
      <c r="AU122" s="19" t="s">
        <v>81</v>
      </c>
    </row>
    <row r="123" s="2" customFormat="1" ht="14.4" customHeight="1">
      <c r="A123" s="40"/>
      <c r="B123" s="41"/>
      <c r="C123" s="215" t="s">
        <v>245</v>
      </c>
      <c r="D123" s="215" t="s">
        <v>158</v>
      </c>
      <c r="E123" s="216" t="s">
        <v>2933</v>
      </c>
      <c r="F123" s="217" t="s">
        <v>2934</v>
      </c>
      <c r="G123" s="218" t="s">
        <v>2904</v>
      </c>
      <c r="H123" s="219">
        <v>8</v>
      </c>
      <c r="I123" s="220"/>
      <c r="J123" s="221">
        <f>ROUND(I123*H123,2)</f>
        <v>0</v>
      </c>
      <c r="K123" s="217" t="s">
        <v>338</v>
      </c>
      <c r="L123" s="46"/>
      <c r="M123" s="222" t="s">
        <v>28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163</v>
      </c>
      <c r="AT123" s="226" t="s">
        <v>158</v>
      </c>
      <c r="AU123" s="226" t="s">
        <v>81</v>
      </c>
      <c r="AY123" s="19" t="s">
        <v>156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163</v>
      </c>
      <c r="BM123" s="226" t="s">
        <v>2935</v>
      </c>
    </row>
    <row r="124" s="2" customFormat="1">
      <c r="A124" s="40"/>
      <c r="B124" s="41"/>
      <c r="C124" s="42"/>
      <c r="D124" s="228" t="s">
        <v>165</v>
      </c>
      <c r="E124" s="42"/>
      <c r="F124" s="229" t="s">
        <v>2934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165</v>
      </c>
      <c r="AU124" s="19" t="s">
        <v>81</v>
      </c>
    </row>
    <row r="125" s="2" customFormat="1" ht="14.4" customHeight="1">
      <c r="A125" s="40"/>
      <c r="B125" s="41"/>
      <c r="C125" s="215" t="s">
        <v>7</v>
      </c>
      <c r="D125" s="215" t="s">
        <v>158</v>
      </c>
      <c r="E125" s="216" t="s">
        <v>2936</v>
      </c>
      <c r="F125" s="217" t="s">
        <v>2937</v>
      </c>
      <c r="G125" s="218" t="s">
        <v>2904</v>
      </c>
      <c r="H125" s="219">
        <v>2</v>
      </c>
      <c r="I125" s="220"/>
      <c r="J125" s="221">
        <f>ROUND(I125*H125,2)</f>
        <v>0</v>
      </c>
      <c r="K125" s="217" t="s">
        <v>338</v>
      </c>
      <c r="L125" s="46"/>
      <c r="M125" s="222" t="s">
        <v>28</v>
      </c>
      <c r="N125" s="223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163</v>
      </c>
      <c r="AT125" s="226" t="s">
        <v>158</v>
      </c>
      <c r="AU125" s="226" t="s">
        <v>81</v>
      </c>
      <c r="AY125" s="19" t="s">
        <v>156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163</v>
      </c>
      <c r="BM125" s="226" t="s">
        <v>2938</v>
      </c>
    </row>
    <row r="126" s="2" customFormat="1">
      <c r="A126" s="40"/>
      <c r="B126" s="41"/>
      <c r="C126" s="42"/>
      <c r="D126" s="228" t="s">
        <v>165</v>
      </c>
      <c r="E126" s="42"/>
      <c r="F126" s="229" t="s">
        <v>2937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165</v>
      </c>
      <c r="AU126" s="19" t="s">
        <v>81</v>
      </c>
    </row>
    <row r="127" s="2" customFormat="1" ht="14.4" customHeight="1">
      <c r="A127" s="40"/>
      <c r="B127" s="41"/>
      <c r="C127" s="215" t="s">
        <v>254</v>
      </c>
      <c r="D127" s="215" t="s">
        <v>158</v>
      </c>
      <c r="E127" s="216" t="s">
        <v>2939</v>
      </c>
      <c r="F127" s="217" t="s">
        <v>2940</v>
      </c>
      <c r="G127" s="218" t="s">
        <v>2904</v>
      </c>
      <c r="H127" s="219">
        <v>5</v>
      </c>
      <c r="I127" s="220"/>
      <c r="J127" s="221">
        <f>ROUND(I127*H127,2)</f>
        <v>0</v>
      </c>
      <c r="K127" s="217" t="s">
        <v>338</v>
      </c>
      <c r="L127" s="46"/>
      <c r="M127" s="222" t="s">
        <v>28</v>
      </c>
      <c r="N127" s="223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163</v>
      </c>
      <c r="AT127" s="226" t="s">
        <v>158</v>
      </c>
      <c r="AU127" s="226" t="s">
        <v>81</v>
      </c>
      <c r="AY127" s="19" t="s">
        <v>156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163</v>
      </c>
      <c r="BM127" s="226" t="s">
        <v>2941</v>
      </c>
    </row>
    <row r="128" s="2" customFormat="1">
      <c r="A128" s="40"/>
      <c r="B128" s="41"/>
      <c r="C128" s="42"/>
      <c r="D128" s="228" t="s">
        <v>165</v>
      </c>
      <c r="E128" s="42"/>
      <c r="F128" s="229" t="s">
        <v>2940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165</v>
      </c>
      <c r="AU128" s="19" t="s">
        <v>81</v>
      </c>
    </row>
    <row r="129" s="2" customFormat="1" ht="14.4" customHeight="1">
      <c r="A129" s="40"/>
      <c r="B129" s="41"/>
      <c r="C129" s="215" t="s">
        <v>259</v>
      </c>
      <c r="D129" s="215" t="s">
        <v>158</v>
      </c>
      <c r="E129" s="216" t="s">
        <v>2942</v>
      </c>
      <c r="F129" s="217" t="s">
        <v>2943</v>
      </c>
      <c r="G129" s="218" t="s">
        <v>2904</v>
      </c>
      <c r="H129" s="219">
        <v>2</v>
      </c>
      <c r="I129" s="220"/>
      <c r="J129" s="221">
        <f>ROUND(I129*H129,2)</f>
        <v>0</v>
      </c>
      <c r="K129" s="217" t="s">
        <v>338</v>
      </c>
      <c r="L129" s="46"/>
      <c r="M129" s="222" t="s">
        <v>28</v>
      </c>
      <c r="N129" s="223" t="s">
        <v>45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163</v>
      </c>
      <c r="AT129" s="226" t="s">
        <v>158</v>
      </c>
      <c r="AU129" s="226" t="s">
        <v>81</v>
      </c>
      <c r="AY129" s="19" t="s">
        <v>156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81</v>
      </c>
      <c r="BK129" s="227">
        <f>ROUND(I129*H129,2)</f>
        <v>0</v>
      </c>
      <c r="BL129" s="19" t="s">
        <v>163</v>
      </c>
      <c r="BM129" s="226" t="s">
        <v>2944</v>
      </c>
    </row>
    <row r="130" s="2" customFormat="1">
      <c r="A130" s="40"/>
      <c r="B130" s="41"/>
      <c r="C130" s="42"/>
      <c r="D130" s="228" t="s">
        <v>165</v>
      </c>
      <c r="E130" s="42"/>
      <c r="F130" s="229" t="s">
        <v>2943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165</v>
      </c>
      <c r="AU130" s="19" t="s">
        <v>81</v>
      </c>
    </row>
    <row r="131" s="2" customFormat="1" ht="24.15" customHeight="1">
      <c r="A131" s="40"/>
      <c r="B131" s="41"/>
      <c r="C131" s="215" t="s">
        <v>263</v>
      </c>
      <c r="D131" s="215" t="s">
        <v>158</v>
      </c>
      <c r="E131" s="216" t="s">
        <v>2945</v>
      </c>
      <c r="F131" s="217" t="s">
        <v>2946</v>
      </c>
      <c r="G131" s="218" t="s">
        <v>2904</v>
      </c>
      <c r="H131" s="219">
        <v>11</v>
      </c>
      <c r="I131" s="220"/>
      <c r="J131" s="221">
        <f>ROUND(I131*H131,2)</f>
        <v>0</v>
      </c>
      <c r="K131" s="217" t="s">
        <v>338</v>
      </c>
      <c r="L131" s="46"/>
      <c r="M131" s="222" t="s">
        <v>28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163</v>
      </c>
      <c r="AT131" s="226" t="s">
        <v>158</v>
      </c>
      <c r="AU131" s="226" t="s">
        <v>81</v>
      </c>
      <c r="AY131" s="19" t="s">
        <v>156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163</v>
      </c>
      <c r="BM131" s="226" t="s">
        <v>2947</v>
      </c>
    </row>
    <row r="132" s="2" customFormat="1">
      <c r="A132" s="40"/>
      <c r="B132" s="41"/>
      <c r="C132" s="42"/>
      <c r="D132" s="228" t="s">
        <v>165</v>
      </c>
      <c r="E132" s="42"/>
      <c r="F132" s="229" t="s">
        <v>2946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165</v>
      </c>
      <c r="AU132" s="19" t="s">
        <v>81</v>
      </c>
    </row>
    <row r="133" s="2" customFormat="1" ht="24.15" customHeight="1">
      <c r="A133" s="40"/>
      <c r="B133" s="41"/>
      <c r="C133" s="215" t="s">
        <v>267</v>
      </c>
      <c r="D133" s="215" t="s">
        <v>158</v>
      </c>
      <c r="E133" s="216" t="s">
        <v>2948</v>
      </c>
      <c r="F133" s="217" t="s">
        <v>2949</v>
      </c>
      <c r="G133" s="218" t="s">
        <v>2904</v>
      </c>
      <c r="H133" s="219">
        <v>3</v>
      </c>
      <c r="I133" s="220"/>
      <c r="J133" s="221">
        <f>ROUND(I133*H133,2)</f>
        <v>0</v>
      </c>
      <c r="K133" s="217" t="s">
        <v>338</v>
      </c>
      <c r="L133" s="46"/>
      <c r="M133" s="222" t="s">
        <v>28</v>
      </c>
      <c r="N133" s="223" t="s">
        <v>45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163</v>
      </c>
      <c r="AT133" s="226" t="s">
        <v>158</v>
      </c>
      <c r="AU133" s="226" t="s">
        <v>81</v>
      </c>
      <c r="AY133" s="19" t="s">
        <v>156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163</v>
      </c>
      <c r="BM133" s="226" t="s">
        <v>2950</v>
      </c>
    </row>
    <row r="134" s="2" customFormat="1">
      <c r="A134" s="40"/>
      <c r="B134" s="41"/>
      <c r="C134" s="42"/>
      <c r="D134" s="228" t="s">
        <v>165</v>
      </c>
      <c r="E134" s="42"/>
      <c r="F134" s="229" t="s">
        <v>2949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165</v>
      </c>
      <c r="AU134" s="19" t="s">
        <v>81</v>
      </c>
    </row>
    <row r="135" s="2" customFormat="1" ht="14.4" customHeight="1">
      <c r="A135" s="40"/>
      <c r="B135" s="41"/>
      <c r="C135" s="215" t="s">
        <v>272</v>
      </c>
      <c r="D135" s="215" t="s">
        <v>158</v>
      </c>
      <c r="E135" s="216" t="s">
        <v>2951</v>
      </c>
      <c r="F135" s="217" t="s">
        <v>2952</v>
      </c>
      <c r="G135" s="218" t="s">
        <v>2904</v>
      </c>
      <c r="H135" s="219">
        <v>1</v>
      </c>
      <c r="I135" s="220"/>
      <c r="J135" s="221">
        <f>ROUND(I135*H135,2)</f>
        <v>0</v>
      </c>
      <c r="K135" s="217" t="s">
        <v>338</v>
      </c>
      <c r="L135" s="46"/>
      <c r="M135" s="222" t="s">
        <v>28</v>
      </c>
      <c r="N135" s="223" t="s">
        <v>45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163</v>
      </c>
      <c r="AT135" s="226" t="s">
        <v>158</v>
      </c>
      <c r="AU135" s="226" t="s">
        <v>81</v>
      </c>
      <c r="AY135" s="19" t="s">
        <v>156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163</v>
      </c>
      <c r="BM135" s="226" t="s">
        <v>2953</v>
      </c>
    </row>
    <row r="136" s="2" customFormat="1">
      <c r="A136" s="40"/>
      <c r="B136" s="41"/>
      <c r="C136" s="42"/>
      <c r="D136" s="228" t="s">
        <v>165</v>
      </c>
      <c r="E136" s="42"/>
      <c r="F136" s="229" t="s">
        <v>2952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165</v>
      </c>
      <c r="AU136" s="19" t="s">
        <v>81</v>
      </c>
    </row>
    <row r="137" s="2" customFormat="1" ht="14.4" customHeight="1">
      <c r="A137" s="40"/>
      <c r="B137" s="41"/>
      <c r="C137" s="215" t="s">
        <v>278</v>
      </c>
      <c r="D137" s="215" t="s">
        <v>158</v>
      </c>
      <c r="E137" s="216" t="s">
        <v>2954</v>
      </c>
      <c r="F137" s="217" t="s">
        <v>2955</v>
      </c>
      <c r="G137" s="218" t="s">
        <v>2956</v>
      </c>
      <c r="H137" s="291"/>
      <c r="I137" s="220"/>
      <c r="J137" s="221">
        <f>ROUND(I137*H137,2)</f>
        <v>0</v>
      </c>
      <c r="K137" s="217" t="s">
        <v>338</v>
      </c>
      <c r="L137" s="46"/>
      <c r="M137" s="222" t="s">
        <v>28</v>
      </c>
      <c r="N137" s="223" t="s">
        <v>45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163</v>
      </c>
      <c r="AT137" s="226" t="s">
        <v>158</v>
      </c>
      <c r="AU137" s="226" t="s">
        <v>81</v>
      </c>
      <c r="AY137" s="19" t="s">
        <v>156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163</v>
      </c>
      <c r="BM137" s="226" t="s">
        <v>2957</v>
      </c>
    </row>
    <row r="138" s="2" customFormat="1">
      <c r="A138" s="40"/>
      <c r="B138" s="41"/>
      <c r="C138" s="42"/>
      <c r="D138" s="228" t="s">
        <v>165</v>
      </c>
      <c r="E138" s="42"/>
      <c r="F138" s="229" t="s">
        <v>2955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165</v>
      </c>
      <c r="AU138" s="19" t="s">
        <v>81</v>
      </c>
    </row>
    <row r="139" s="2" customFormat="1" ht="14.4" customHeight="1">
      <c r="A139" s="40"/>
      <c r="B139" s="41"/>
      <c r="C139" s="215" t="s">
        <v>282</v>
      </c>
      <c r="D139" s="215" t="s">
        <v>158</v>
      </c>
      <c r="E139" s="216" t="s">
        <v>2958</v>
      </c>
      <c r="F139" s="217" t="s">
        <v>2959</v>
      </c>
      <c r="G139" s="218" t="s">
        <v>2956</v>
      </c>
      <c r="H139" s="291"/>
      <c r="I139" s="220"/>
      <c r="J139" s="221">
        <f>ROUND(I139*H139,2)</f>
        <v>0</v>
      </c>
      <c r="K139" s="217" t="s">
        <v>338</v>
      </c>
      <c r="L139" s="46"/>
      <c r="M139" s="222" t="s">
        <v>28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163</v>
      </c>
      <c r="AT139" s="226" t="s">
        <v>158</v>
      </c>
      <c r="AU139" s="226" t="s">
        <v>81</v>
      </c>
      <c r="AY139" s="19" t="s">
        <v>156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163</v>
      </c>
      <c r="BM139" s="226" t="s">
        <v>2960</v>
      </c>
    </row>
    <row r="140" s="2" customFormat="1">
      <c r="A140" s="40"/>
      <c r="B140" s="41"/>
      <c r="C140" s="42"/>
      <c r="D140" s="228" t="s">
        <v>165</v>
      </c>
      <c r="E140" s="42"/>
      <c r="F140" s="229" t="s">
        <v>2959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165</v>
      </c>
      <c r="AU140" s="19" t="s">
        <v>81</v>
      </c>
    </row>
    <row r="141" s="2" customFormat="1" ht="49.05" customHeight="1">
      <c r="A141" s="40"/>
      <c r="B141" s="41"/>
      <c r="C141" s="215" t="s">
        <v>286</v>
      </c>
      <c r="D141" s="215" t="s">
        <v>158</v>
      </c>
      <c r="E141" s="216" t="s">
        <v>2961</v>
      </c>
      <c r="F141" s="217" t="s">
        <v>2962</v>
      </c>
      <c r="G141" s="218" t="s">
        <v>2904</v>
      </c>
      <c r="H141" s="219">
        <v>1</v>
      </c>
      <c r="I141" s="220"/>
      <c r="J141" s="221">
        <f>ROUND(I141*H141,2)</f>
        <v>0</v>
      </c>
      <c r="K141" s="217" t="s">
        <v>338</v>
      </c>
      <c r="L141" s="46"/>
      <c r="M141" s="222" t="s">
        <v>28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163</v>
      </c>
      <c r="AT141" s="226" t="s">
        <v>158</v>
      </c>
      <c r="AU141" s="226" t="s">
        <v>81</v>
      </c>
      <c r="AY141" s="19" t="s">
        <v>156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163</v>
      </c>
      <c r="BM141" s="226" t="s">
        <v>2963</v>
      </c>
    </row>
    <row r="142" s="2" customFormat="1">
      <c r="A142" s="40"/>
      <c r="B142" s="41"/>
      <c r="C142" s="42"/>
      <c r="D142" s="228" t="s">
        <v>165</v>
      </c>
      <c r="E142" s="42"/>
      <c r="F142" s="229" t="s">
        <v>2962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165</v>
      </c>
      <c r="AU142" s="19" t="s">
        <v>81</v>
      </c>
    </row>
    <row r="143" s="2" customFormat="1" ht="49.05" customHeight="1">
      <c r="A143" s="40"/>
      <c r="B143" s="41"/>
      <c r="C143" s="215" t="s">
        <v>2964</v>
      </c>
      <c r="D143" s="215" t="s">
        <v>158</v>
      </c>
      <c r="E143" s="216" t="s">
        <v>2965</v>
      </c>
      <c r="F143" s="217" t="s">
        <v>2966</v>
      </c>
      <c r="G143" s="218" t="s">
        <v>2904</v>
      </c>
      <c r="H143" s="219">
        <v>1</v>
      </c>
      <c r="I143" s="220"/>
      <c r="J143" s="221">
        <f>ROUND(I143*H143,2)</f>
        <v>0</v>
      </c>
      <c r="K143" s="217" t="s">
        <v>338</v>
      </c>
      <c r="L143" s="46"/>
      <c r="M143" s="222" t="s">
        <v>28</v>
      </c>
      <c r="N143" s="223" t="s">
        <v>45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163</v>
      </c>
      <c r="AT143" s="226" t="s">
        <v>158</v>
      </c>
      <c r="AU143" s="226" t="s">
        <v>81</v>
      </c>
      <c r="AY143" s="19" t="s">
        <v>156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81</v>
      </c>
      <c r="BK143" s="227">
        <f>ROUND(I143*H143,2)</f>
        <v>0</v>
      </c>
      <c r="BL143" s="19" t="s">
        <v>163</v>
      </c>
      <c r="BM143" s="226" t="s">
        <v>2967</v>
      </c>
    </row>
    <row r="144" s="2" customFormat="1">
      <c r="A144" s="40"/>
      <c r="B144" s="41"/>
      <c r="C144" s="42"/>
      <c r="D144" s="228" t="s">
        <v>165</v>
      </c>
      <c r="E144" s="42"/>
      <c r="F144" s="229" t="s">
        <v>2966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165</v>
      </c>
      <c r="AU144" s="19" t="s">
        <v>81</v>
      </c>
    </row>
    <row r="145" s="2" customFormat="1" ht="49.05" customHeight="1">
      <c r="A145" s="40"/>
      <c r="B145" s="41"/>
      <c r="C145" s="215" t="s">
        <v>2968</v>
      </c>
      <c r="D145" s="215" t="s">
        <v>158</v>
      </c>
      <c r="E145" s="216" t="s">
        <v>2969</v>
      </c>
      <c r="F145" s="217" t="s">
        <v>2970</v>
      </c>
      <c r="G145" s="218" t="s">
        <v>2904</v>
      </c>
      <c r="H145" s="219">
        <v>1</v>
      </c>
      <c r="I145" s="220"/>
      <c r="J145" s="221">
        <f>ROUND(I145*H145,2)</f>
        <v>0</v>
      </c>
      <c r="K145" s="217" t="s">
        <v>338</v>
      </c>
      <c r="L145" s="46"/>
      <c r="M145" s="222" t="s">
        <v>28</v>
      </c>
      <c r="N145" s="223" t="s">
        <v>45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163</v>
      </c>
      <c r="AT145" s="226" t="s">
        <v>158</v>
      </c>
      <c r="AU145" s="226" t="s">
        <v>81</v>
      </c>
      <c r="AY145" s="19" t="s">
        <v>156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163</v>
      </c>
      <c r="BM145" s="226" t="s">
        <v>2971</v>
      </c>
    </row>
    <row r="146" s="2" customFormat="1">
      <c r="A146" s="40"/>
      <c r="B146" s="41"/>
      <c r="C146" s="42"/>
      <c r="D146" s="228" t="s">
        <v>165</v>
      </c>
      <c r="E146" s="42"/>
      <c r="F146" s="229" t="s">
        <v>2970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165</v>
      </c>
      <c r="AU146" s="19" t="s">
        <v>81</v>
      </c>
    </row>
    <row r="147" s="2" customFormat="1" ht="14.4" customHeight="1">
      <c r="A147" s="40"/>
      <c r="B147" s="41"/>
      <c r="C147" s="215" t="s">
        <v>1411</v>
      </c>
      <c r="D147" s="215" t="s">
        <v>158</v>
      </c>
      <c r="E147" s="216" t="s">
        <v>2972</v>
      </c>
      <c r="F147" s="217" t="s">
        <v>2973</v>
      </c>
      <c r="G147" s="218" t="s">
        <v>289</v>
      </c>
      <c r="H147" s="219">
        <v>162</v>
      </c>
      <c r="I147" s="220"/>
      <c r="J147" s="221">
        <f>ROUND(I147*H147,2)</f>
        <v>0</v>
      </c>
      <c r="K147" s="217" t="s">
        <v>338</v>
      </c>
      <c r="L147" s="46"/>
      <c r="M147" s="222" t="s">
        <v>28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163</v>
      </c>
      <c r="AT147" s="226" t="s">
        <v>158</v>
      </c>
      <c r="AU147" s="226" t="s">
        <v>81</v>
      </c>
      <c r="AY147" s="19" t="s">
        <v>156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81</v>
      </c>
      <c r="BK147" s="227">
        <f>ROUND(I147*H147,2)</f>
        <v>0</v>
      </c>
      <c r="BL147" s="19" t="s">
        <v>163</v>
      </c>
      <c r="BM147" s="226" t="s">
        <v>2974</v>
      </c>
    </row>
    <row r="148" s="2" customFormat="1">
      <c r="A148" s="40"/>
      <c r="B148" s="41"/>
      <c r="C148" s="42"/>
      <c r="D148" s="228" t="s">
        <v>165</v>
      </c>
      <c r="E148" s="42"/>
      <c r="F148" s="229" t="s">
        <v>2973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165</v>
      </c>
      <c r="AU148" s="19" t="s">
        <v>81</v>
      </c>
    </row>
    <row r="149" s="2" customFormat="1" ht="14.4" customHeight="1">
      <c r="A149" s="40"/>
      <c r="B149" s="41"/>
      <c r="C149" s="215" t="s">
        <v>292</v>
      </c>
      <c r="D149" s="215" t="s">
        <v>158</v>
      </c>
      <c r="E149" s="216" t="s">
        <v>2975</v>
      </c>
      <c r="F149" s="217" t="s">
        <v>2976</v>
      </c>
      <c r="G149" s="218" t="s">
        <v>289</v>
      </c>
      <c r="H149" s="219">
        <v>22</v>
      </c>
      <c r="I149" s="220"/>
      <c r="J149" s="221">
        <f>ROUND(I149*H149,2)</f>
        <v>0</v>
      </c>
      <c r="K149" s="217" t="s">
        <v>338</v>
      </c>
      <c r="L149" s="46"/>
      <c r="M149" s="222" t="s">
        <v>28</v>
      </c>
      <c r="N149" s="223" t="s">
        <v>45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163</v>
      </c>
      <c r="AT149" s="226" t="s">
        <v>158</v>
      </c>
      <c r="AU149" s="226" t="s">
        <v>81</v>
      </c>
      <c r="AY149" s="19" t="s">
        <v>156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163</v>
      </c>
      <c r="BM149" s="226" t="s">
        <v>2977</v>
      </c>
    </row>
    <row r="150" s="2" customFormat="1">
      <c r="A150" s="40"/>
      <c r="B150" s="41"/>
      <c r="C150" s="42"/>
      <c r="D150" s="228" t="s">
        <v>165</v>
      </c>
      <c r="E150" s="42"/>
      <c r="F150" s="229" t="s">
        <v>2976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165</v>
      </c>
      <c r="AU150" s="19" t="s">
        <v>81</v>
      </c>
    </row>
    <row r="151" s="2" customFormat="1" ht="14.4" customHeight="1">
      <c r="A151" s="40"/>
      <c r="B151" s="41"/>
      <c r="C151" s="215" t="s">
        <v>2978</v>
      </c>
      <c r="D151" s="215" t="s">
        <v>158</v>
      </c>
      <c r="E151" s="216" t="s">
        <v>2979</v>
      </c>
      <c r="F151" s="217" t="s">
        <v>2980</v>
      </c>
      <c r="G151" s="218" t="s">
        <v>2151</v>
      </c>
      <c r="H151" s="219">
        <v>25</v>
      </c>
      <c r="I151" s="220"/>
      <c r="J151" s="221">
        <f>ROUND(I151*H151,2)</f>
        <v>0</v>
      </c>
      <c r="K151" s="217" t="s">
        <v>338</v>
      </c>
      <c r="L151" s="46"/>
      <c r="M151" s="222" t="s">
        <v>28</v>
      </c>
      <c r="N151" s="223" t="s">
        <v>45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163</v>
      </c>
      <c r="AT151" s="226" t="s">
        <v>158</v>
      </c>
      <c r="AU151" s="226" t="s">
        <v>81</v>
      </c>
      <c r="AY151" s="19" t="s">
        <v>156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163</v>
      </c>
      <c r="BM151" s="226" t="s">
        <v>2981</v>
      </c>
    </row>
    <row r="152" s="2" customFormat="1">
      <c r="A152" s="40"/>
      <c r="B152" s="41"/>
      <c r="C152" s="42"/>
      <c r="D152" s="228" t="s">
        <v>165</v>
      </c>
      <c r="E152" s="42"/>
      <c r="F152" s="229" t="s">
        <v>2980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165</v>
      </c>
      <c r="AU152" s="19" t="s">
        <v>81</v>
      </c>
    </row>
    <row r="153" s="2" customFormat="1" ht="14.4" customHeight="1">
      <c r="A153" s="40"/>
      <c r="B153" s="41"/>
      <c r="C153" s="215" t="s">
        <v>2982</v>
      </c>
      <c r="D153" s="215" t="s">
        <v>158</v>
      </c>
      <c r="E153" s="216" t="s">
        <v>2983</v>
      </c>
      <c r="F153" s="217" t="s">
        <v>2984</v>
      </c>
      <c r="G153" s="218" t="s">
        <v>218</v>
      </c>
      <c r="H153" s="219">
        <v>1.1000000000000001</v>
      </c>
      <c r="I153" s="220"/>
      <c r="J153" s="221">
        <f>ROUND(I153*H153,2)</f>
        <v>0</v>
      </c>
      <c r="K153" s="217" t="s">
        <v>338</v>
      </c>
      <c r="L153" s="46"/>
      <c r="M153" s="222" t="s">
        <v>28</v>
      </c>
      <c r="N153" s="223" t="s">
        <v>45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163</v>
      </c>
      <c r="AT153" s="226" t="s">
        <v>158</v>
      </c>
      <c r="AU153" s="226" t="s">
        <v>81</v>
      </c>
      <c r="AY153" s="19" t="s">
        <v>156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163</v>
      </c>
      <c r="BM153" s="226" t="s">
        <v>2985</v>
      </c>
    </row>
    <row r="154" s="2" customFormat="1">
      <c r="A154" s="40"/>
      <c r="B154" s="41"/>
      <c r="C154" s="42"/>
      <c r="D154" s="228" t="s">
        <v>165</v>
      </c>
      <c r="E154" s="42"/>
      <c r="F154" s="229" t="s">
        <v>2984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165</v>
      </c>
      <c r="AU154" s="19" t="s">
        <v>81</v>
      </c>
    </row>
    <row r="155" s="2" customFormat="1" ht="24.15" customHeight="1">
      <c r="A155" s="40"/>
      <c r="B155" s="41"/>
      <c r="C155" s="215" t="s">
        <v>297</v>
      </c>
      <c r="D155" s="215" t="s">
        <v>158</v>
      </c>
      <c r="E155" s="216" t="s">
        <v>2986</v>
      </c>
      <c r="F155" s="217" t="s">
        <v>2987</v>
      </c>
      <c r="G155" s="218" t="s">
        <v>2904</v>
      </c>
      <c r="H155" s="219">
        <v>22</v>
      </c>
      <c r="I155" s="220"/>
      <c r="J155" s="221">
        <f>ROUND(I155*H155,2)</f>
        <v>0</v>
      </c>
      <c r="K155" s="217" t="s">
        <v>338</v>
      </c>
      <c r="L155" s="46"/>
      <c r="M155" s="222" t="s">
        <v>28</v>
      </c>
      <c r="N155" s="223" t="s">
        <v>45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163</v>
      </c>
      <c r="AT155" s="226" t="s">
        <v>158</v>
      </c>
      <c r="AU155" s="226" t="s">
        <v>81</v>
      </c>
      <c r="AY155" s="19" t="s">
        <v>156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163</v>
      </c>
      <c r="BM155" s="226" t="s">
        <v>2988</v>
      </c>
    </row>
    <row r="156" s="2" customFormat="1">
      <c r="A156" s="40"/>
      <c r="B156" s="41"/>
      <c r="C156" s="42"/>
      <c r="D156" s="228" t="s">
        <v>165</v>
      </c>
      <c r="E156" s="42"/>
      <c r="F156" s="229" t="s">
        <v>2987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165</v>
      </c>
      <c r="AU156" s="19" t="s">
        <v>81</v>
      </c>
    </row>
    <row r="157" s="2" customFormat="1" ht="14.4" customHeight="1">
      <c r="A157" s="40"/>
      <c r="B157" s="41"/>
      <c r="C157" s="215" t="s">
        <v>302</v>
      </c>
      <c r="D157" s="215" t="s">
        <v>158</v>
      </c>
      <c r="E157" s="216" t="s">
        <v>2989</v>
      </c>
      <c r="F157" s="217" t="s">
        <v>2990</v>
      </c>
      <c r="G157" s="218" t="s">
        <v>2991</v>
      </c>
      <c r="H157" s="219">
        <v>1</v>
      </c>
      <c r="I157" s="220"/>
      <c r="J157" s="221">
        <f>ROUND(I157*H157,2)</f>
        <v>0</v>
      </c>
      <c r="K157" s="217" t="s">
        <v>338</v>
      </c>
      <c r="L157" s="46"/>
      <c r="M157" s="222" t="s">
        <v>28</v>
      </c>
      <c r="N157" s="223" t="s">
        <v>45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163</v>
      </c>
      <c r="AT157" s="226" t="s">
        <v>158</v>
      </c>
      <c r="AU157" s="226" t="s">
        <v>81</v>
      </c>
      <c r="AY157" s="19" t="s">
        <v>156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163</v>
      </c>
      <c r="BM157" s="226" t="s">
        <v>2992</v>
      </c>
    </row>
    <row r="158" s="2" customFormat="1">
      <c r="A158" s="40"/>
      <c r="B158" s="41"/>
      <c r="C158" s="42"/>
      <c r="D158" s="228" t="s">
        <v>165</v>
      </c>
      <c r="E158" s="42"/>
      <c r="F158" s="229" t="s">
        <v>2990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165</v>
      </c>
      <c r="AU158" s="19" t="s">
        <v>81</v>
      </c>
    </row>
    <row r="159" s="2" customFormat="1" ht="14.4" customHeight="1">
      <c r="A159" s="40"/>
      <c r="B159" s="41"/>
      <c r="C159" s="215" t="s">
        <v>2993</v>
      </c>
      <c r="D159" s="215" t="s">
        <v>158</v>
      </c>
      <c r="E159" s="216" t="s">
        <v>2994</v>
      </c>
      <c r="F159" s="217" t="s">
        <v>2995</v>
      </c>
      <c r="G159" s="218" t="s">
        <v>2991</v>
      </c>
      <c r="H159" s="219">
        <v>1</v>
      </c>
      <c r="I159" s="220"/>
      <c r="J159" s="221">
        <f>ROUND(I159*H159,2)</f>
        <v>0</v>
      </c>
      <c r="K159" s="217" t="s">
        <v>338</v>
      </c>
      <c r="L159" s="46"/>
      <c r="M159" s="222" t="s">
        <v>28</v>
      </c>
      <c r="N159" s="223" t="s">
        <v>45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163</v>
      </c>
      <c r="AT159" s="226" t="s">
        <v>158</v>
      </c>
      <c r="AU159" s="226" t="s">
        <v>81</v>
      </c>
      <c r="AY159" s="19" t="s">
        <v>156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81</v>
      </c>
      <c r="BK159" s="227">
        <f>ROUND(I159*H159,2)</f>
        <v>0</v>
      </c>
      <c r="BL159" s="19" t="s">
        <v>163</v>
      </c>
      <c r="BM159" s="226" t="s">
        <v>2996</v>
      </c>
    </row>
    <row r="160" s="2" customFormat="1">
      <c r="A160" s="40"/>
      <c r="B160" s="41"/>
      <c r="C160" s="42"/>
      <c r="D160" s="228" t="s">
        <v>165</v>
      </c>
      <c r="E160" s="42"/>
      <c r="F160" s="229" t="s">
        <v>2995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165</v>
      </c>
      <c r="AU160" s="19" t="s">
        <v>81</v>
      </c>
    </row>
    <row r="161" s="12" customFormat="1" ht="25.92" customHeight="1">
      <c r="A161" s="12"/>
      <c r="B161" s="199"/>
      <c r="C161" s="200"/>
      <c r="D161" s="201" t="s">
        <v>73</v>
      </c>
      <c r="E161" s="202" t="s">
        <v>2997</v>
      </c>
      <c r="F161" s="202" t="s">
        <v>2998</v>
      </c>
      <c r="G161" s="200"/>
      <c r="H161" s="200"/>
      <c r="I161" s="203"/>
      <c r="J161" s="204">
        <f>BK161</f>
        <v>0</v>
      </c>
      <c r="K161" s="200"/>
      <c r="L161" s="205"/>
      <c r="M161" s="206"/>
      <c r="N161" s="207"/>
      <c r="O161" s="207"/>
      <c r="P161" s="208">
        <f>SUM(P162:P171)</f>
        <v>0</v>
      </c>
      <c r="Q161" s="207"/>
      <c r="R161" s="208">
        <f>SUM(R162:R171)</f>
        <v>0</v>
      </c>
      <c r="S161" s="207"/>
      <c r="T161" s="209">
        <f>SUM(T162:T171)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83</v>
      </c>
      <c r="AT161" s="211" t="s">
        <v>73</v>
      </c>
      <c r="AU161" s="211" t="s">
        <v>74</v>
      </c>
      <c r="AY161" s="210" t="s">
        <v>156</v>
      </c>
      <c r="BK161" s="212">
        <f>SUM(BK162:BK171)</f>
        <v>0</v>
      </c>
    </row>
    <row r="162" s="2" customFormat="1" ht="14.4" customHeight="1">
      <c r="A162" s="40"/>
      <c r="B162" s="41"/>
      <c r="C162" s="215" t="s">
        <v>81</v>
      </c>
      <c r="D162" s="215" t="s">
        <v>158</v>
      </c>
      <c r="E162" s="216" t="s">
        <v>2999</v>
      </c>
      <c r="F162" s="217" t="s">
        <v>3000</v>
      </c>
      <c r="G162" s="218" t="s">
        <v>289</v>
      </c>
      <c r="H162" s="219">
        <v>30</v>
      </c>
      <c r="I162" s="220"/>
      <c r="J162" s="221">
        <f>ROUND(I162*H162,2)</f>
        <v>0</v>
      </c>
      <c r="K162" s="217" t="s">
        <v>338</v>
      </c>
      <c r="L162" s="46"/>
      <c r="M162" s="222" t="s">
        <v>28</v>
      </c>
      <c r="N162" s="223" t="s">
        <v>45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163</v>
      </c>
      <c r="AT162" s="226" t="s">
        <v>158</v>
      </c>
      <c r="AU162" s="226" t="s">
        <v>81</v>
      </c>
      <c r="AY162" s="19" t="s">
        <v>156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81</v>
      </c>
      <c r="BK162" s="227">
        <f>ROUND(I162*H162,2)</f>
        <v>0</v>
      </c>
      <c r="BL162" s="19" t="s">
        <v>163</v>
      </c>
      <c r="BM162" s="226" t="s">
        <v>3001</v>
      </c>
    </row>
    <row r="163" s="2" customFormat="1">
      <c r="A163" s="40"/>
      <c r="B163" s="41"/>
      <c r="C163" s="42"/>
      <c r="D163" s="228" t="s">
        <v>165</v>
      </c>
      <c r="E163" s="42"/>
      <c r="F163" s="229" t="s">
        <v>3000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165</v>
      </c>
      <c r="AU163" s="19" t="s">
        <v>81</v>
      </c>
    </row>
    <row r="164" s="2" customFormat="1" ht="14.4" customHeight="1">
      <c r="A164" s="40"/>
      <c r="B164" s="41"/>
      <c r="C164" s="215" t="s">
        <v>83</v>
      </c>
      <c r="D164" s="215" t="s">
        <v>158</v>
      </c>
      <c r="E164" s="216" t="s">
        <v>3002</v>
      </c>
      <c r="F164" s="217" t="s">
        <v>3003</v>
      </c>
      <c r="G164" s="218" t="s">
        <v>289</v>
      </c>
      <c r="H164" s="219">
        <v>45</v>
      </c>
      <c r="I164" s="220"/>
      <c r="J164" s="221">
        <f>ROUND(I164*H164,2)</f>
        <v>0</v>
      </c>
      <c r="K164" s="217" t="s">
        <v>338</v>
      </c>
      <c r="L164" s="46"/>
      <c r="M164" s="222" t="s">
        <v>28</v>
      </c>
      <c r="N164" s="223" t="s">
        <v>45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163</v>
      </c>
      <c r="AT164" s="226" t="s">
        <v>158</v>
      </c>
      <c r="AU164" s="226" t="s">
        <v>81</v>
      </c>
      <c r="AY164" s="19" t="s">
        <v>156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163</v>
      </c>
      <c r="BM164" s="226" t="s">
        <v>3004</v>
      </c>
    </row>
    <row r="165" s="2" customFormat="1">
      <c r="A165" s="40"/>
      <c r="B165" s="41"/>
      <c r="C165" s="42"/>
      <c r="D165" s="228" t="s">
        <v>165</v>
      </c>
      <c r="E165" s="42"/>
      <c r="F165" s="229" t="s">
        <v>3003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165</v>
      </c>
      <c r="AU165" s="19" t="s">
        <v>81</v>
      </c>
    </row>
    <row r="166" s="2" customFormat="1" ht="14.4" customHeight="1">
      <c r="A166" s="40"/>
      <c r="B166" s="41"/>
      <c r="C166" s="215" t="s">
        <v>95</v>
      </c>
      <c r="D166" s="215" t="s">
        <v>158</v>
      </c>
      <c r="E166" s="216" t="s">
        <v>3005</v>
      </c>
      <c r="F166" s="217" t="s">
        <v>3006</v>
      </c>
      <c r="G166" s="218" t="s">
        <v>289</v>
      </c>
      <c r="H166" s="219">
        <v>65</v>
      </c>
      <c r="I166" s="220"/>
      <c r="J166" s="221">
        <f>ROUND(I166*H166,2)</f>
        <v>0</v>
      </c>
      <c r="K166" s="217" t="s">
        <v>338</v>
      </c>
      <c r="L166" s="46"/>
      <c r="M166" s="222" t="s">
        <v>28</v>
      </c>
      <c r="N166" s="223" t="s">
        <v>45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163</v>
      </c>
      <c r="AT166" s="226" t="s">
        <v>158</v>
      </c>
      <c r="AU166" s="226" t="s">
        <v>81</v>
      </c>
      <c r="AY166" s="19" t="s">
        <v>156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81</v>
      </c>
      <c r="BK166" s="227">
        <f>ROUND(I166*H166,2)</f>
        <v>0</v>
      </c>
      <c r="BL166" s="19" t="s">
        <v>163</v>
      </c>
      <c r="BM166" s="226" t="s">
        <v>3007</v>
      </c>
    </row>
    <row r="167" s="2" customFormat="1">
      <c r="A167" s="40"/>
      <c r="B167" s="41"/>
      <c r="C167" s="42"/>
      <c r="D167" s="228" t="s">
        <v>165</v>
      </c>
      <c r="E167" s="42"/>
      <c r="F167" s="229" t="s">
        <v>3006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165</v>
      </c>
      <c r="AU167" s="19" t="s">
        <v>81</v>
      </c>
    </row>
    <row r="168" s="2" customFormat="1" ht="14.4" customHeight="1">
      <c r="A168" s="40"/>
      <c r="B168" s="41"/>
      <c r="C168" s="215" t="s">
        <v>163</v>
      </c>
      <c r="D168" s="215" t="s">
        <v>158</v>
      </c>
      <c r="E168" s="216" t="s">
        <v>3008</v>
      </c>
      <c r="F168" s="217" t="s">
        <v>3009</v>
      </c>
      <c r="G168" s="218" t="s">
        <v>289</v>
      </c>
      <c r="H168" s="219">
        <v>5</v>
      </c>
      <c r="I168" s="220"/>
      <c r="J168" s="221">
        <f>ROUND(I168*H168,2)</f>
        <v>0</v>
      </c>
      <c r="K168" s="217" t="s">
        <v>338</v>
      </c>
      <c r="L168" s="46"/>
      <c r="M168" s="222" t="s">
        <v>28</v>
      </c>
      <c r="N168" s="223" t="s">
        <v>45</v>
      </c>
      <c r="O168" s="86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163</v>
      </c>
      <c r="AT168" s="226" t="s">
        <v>158</v>
      </c>
      <c r="AU168" s="226" t="s">
        <v>81</v>
      </c>
      <c r="AY168" s="19" t="s">
        <v>156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163</v>
      </c>
      <c r="BM168" s="226" t="s">
        <v>3010</v>
      </c>
    </row>
    <row r="169" s="2" customFormat="1">
      <c r="A169" s="40"/>
      <c r="B169" s="41"/>
      <c r="C169" s="42"/>
      <c r="D169" s="228" t="s">
        <v>165</v>
      </c>
      <c r="E169" s="42"/>
      <c r="F169" s="229" t="s">
        <v>3009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165</v>
      </c>
      <c r="AU169" s="19" t="s">
        <v>81</v>
      </c>
    </row>
    <row r="170" s="2" customFormat="1" ht="14.4" customHeight="1">
      <c r="A170" s="40"/>
      <c r="B170" s="41"/>
      <c r="C170" s="215" t="s">
        <v>180</v>
      </c>
      <c r="D170" s="215" t="s">
        <v>158</v>
      </c>
      <c r="E170" s="216" t="s">
        <v>3011</v>
      </c>
      <c r="F170" s="217" t="s">
        <v>3012</v>
      </c>
      <c r="G170" s="218" t="s">
        <v>289</v>
      </c>
      <c r="H170" s="219">
        <v>10</v>
      </c>
      <c r="I170" s="220"/>
      <c r="J170" s="221">
        <f>ROUND(I170*H170,2)</f>
        <v>0</v>
      </c>
      <c r="K170" s="217" t="s">
        <v>338</v>
      </c>
      <c r="L170" s="46"/>
      <c r="M170" s="222" t="s">
        <v>28</v>
      </c>
      <c r="N170" s="223" t="s">
        <v>45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163</v>
      </c>
      <c r="AT170" s="226" t="s">
        <v>158</v>
      </c>
      <c r="AU170" s="226" t="s">
        <v>81</v>
      </c>
      <c r="AY170" s="19" t="s">
        <v>156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81</v>
      </c>
      <c r="BK170" s="227">
        <f>ROUND(I170*H170,2)</f>
        <v>0</v>
      </c>
      <c r="BL170" s="19" t="s">
        <v>163</v>
      </c>
      <c r="BM170" s="226" t="s">
        <v>3013</v>
      </c>
    </row>
    <row r="171" s="2" customFormat="1">
      <c r="A171" s="40"/>
      <c r="B171" s="41"/>
      <c r="C171" s="42"/>
      <c r="D171" s="228" t="s">
        <v>165</v>
      </c>
      <c r="E171" s="42"/>
      <c r="F171" s="229" t="s">
        <v>3012</v>
      </c>
      <c r="G171" s="42"/>
      <c r="H171" s="42"/>
      <c r="I171" s="230"/>
      <c r="J171" s="42"/>
      <c r="K171" s="42"/>
      <c r="L171" s="46"/>
      <c r="M171" s="286"/>
      <c r="N171" s="287"/>
      <c r="O171" s="288"/>
      <c r="P171" s="288"/>
      <c r="Q171" s="288"/>
      <c r="R171" s="288"/>
      <c r="S171" s="288"/>
      <c r="T171" s="289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165</v>
      </c>
      <c r="AU171" s="19" t="s">
        <v>81</v>
      </c>
    </row>
    <row r="172" s="2" customFormat="1" ht="6.96" customHeight="1">
      <c r="A172" s="40"/>
      <c r="B172" s="61"/>
      <c r="C172" s="62"/>
      <c r="D172" s="62"/>
      <c r="E172" s="62"/>
      <c r="F172" s="62"/>
      <c r="G172" s="62"/>
      <c r="H172" s="62"/>
      <c r="I172" s="62"/>
      <c r="J172" s="62"/>
      <c r="K172" s="62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eHi87lr9Fe/wqGEPQHxNpJfRUbExSVWzfckL1Fb+dTw+oQxU77Wn3stF0ZuBadK8ZsnUvMSiOEK2GWvAnxtVgg==" hashValue="rRE8FxSgY2vxQUBvmJqwQSz4TlxcmEHzdLibV59HXX9n4pntUL8nHHqMWV61HgPhAA/e1+RPGMp0gBTReNKFcg==" algorithmName="SHA-512" password="CC35"/>
  <autoFilter ref="C92:K171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OPAVA ZÁPAD ON - REVITALIZACE</v>
      </c>
      <c r="F7" s="145"/>
      <c r="G7" s="145"/>
      <c r="H7" s="145"/>
      <c r="L7" s="22"/>
    </row>
    <row r="8">
      <c r="B8" s="22"/>
      <c r="D8" s="145" t="s">
        <v>104</v>
      </c>
      <c r="L8" s="22"/>
    </row>
    <row r="9" s="1" customFormat="1" ht="16.5" customHeight="1">
      <c r="B9" s="22"/>
      <c r="E9" s="146" t="s">
        <v>105</v>
      </c>
      <c r="F9" s="1"/>
      <c r="G9" s="1"/>
      <c r="H9" s="1"/>
      <c r="L9" s="22"/>
    </row>
    <row r="10" s="1" customFormat="1" ht="12" customHeight="1">
      <c r="B10" s="22"/>
      <c r="D10" s="145" t="s">
        <v>2800</v>
      </c>
      <c r="L10" s="22"/>
    </row>
    <row r="11" s="2" customFormat="1" ht="16.5" customHeight="1">
      <c r="A11" s="40"/>
      <c r="B11" s="46"/>
      <c r="C11" s="40"/>
      <c r="D11" s="40"/>
      <c r="E11" s="158" t="s">
        <v>2883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2884</v>
      </c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6.5" customHeight="1">
      <c r="A13" s="40"/>
      <c r="B13" s="46"/>
      <c r="C13" s="40"/>
      <c r="D13" s="40"/>
      <c r="E13" s="148" t="s">
        <v>3014</v>
      </c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45" t="s">
        <v>18</v>
      </c>
      <c r="E15" s="40"/>
      <c r="F15" s="135" t="s">
        <v>28</v>
      </c>
      <c r="G15" s="40"/>
      <c r="H15" s="40"/>
      <c r="I15" s="145" t="s">
        <v>20</v>
      </c>
      <c r="J15" s="135" t="s">
        <v>28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22</v>
      </c>
      <c r="E16" s="40"/>
      <c r="F16" s="135" t="s">
        <v>23</v>
      </c>
      <c r="G16" s="40"/>
      <c r="H16" s="40"/>
      <c r="I16" s="145" t="s">
        <v>24</v>
      </c>
      <c r="J16" s="149" t="str">
        <f>'Rekapitulace stavby'!AN8</f>
        <v>23. 7. 2020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0.8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45" t="s">
        <v>26</v>
      </c>
      <c r="E18" s="40"/>
      <c r="F18" s="40"/>
      <c r="G18" s="40"/>
      <c r="H18" s="40"/>
      <c r="I18" s="145" t="s">
        <v>27</v>
      </c>
      <c r="J18" s="135" t="s">
        <v>28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5" t="s">
        <v>29</v>
      </c>
      <c r="F19" s="40"/>
      <c r="G19" s="40"/>
      <c r="H19" s="40"/>
      <c r="I19" s="145" t="s">
        <v>30</v>
      </c>
      <c r="J19" s="135" t="s">
        <v>28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45" t="s">
        <v>31</v>
      </c>
      <c r="E21" s="40"/>
      <c r="F21" s="40"/>
      <c r="G21" s="40"/>
      <c r="H21" s="40"/>
      <c r="I21" s="145" t="s">
        <v>27</v>
      </c>
      <c r="J21" s="35" t="str">
        <f>'Rekapitulace stavby'!AN13</f>
        <v>Vyplň údaj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35" t="str">
        <f>'Rekapitulace stavby'!E14</f>
        <v>Vyplň údaj</v>
      </c>
      <c r="F22" s="135"/>
      <c r="G22" s="135"/>
      <c r="H22" s="135"/>
      <c r="I22" s="145" t="s">
        <v>30</v>
      </c>
      <c r="J22" s="35" t="str">
        <f>'Rekapitulace stavby'!AN14</f>
        <v>Vyplň údaj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45" t="s">
        <v>33</v>
      </c>
      <c r="E24" s="40"/>
      <c r="F24" s="40"/>
      <c r="G24" s="40"/>
      <c r="H24" s="40"/>
      <c r="I24" s="145" t="s">
        <v>27</v>
      </c>
      <c r="J24" s="135" t="s">
        <v>28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8" customHeight="1">
      <c r="A25" s="40"/>
      <c r="B25" s="46"/>
      <c r="C25" s="40"/>
      <c r="D25" s="40"/>
      <c r="E25" s="135" t="s">
        <v>34</v>
      </c>
      <c r="F25" s="40"/>
      <c r="G25" s="40"/>
      <c r="H25" s="40"/>
      <c r="I25" s="145" t="s">
        <v>30</v>
      </c>
      <c r="J25" s="135" t="s">
        <v>28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12" customHeight="1">
      <c r="A27" s="40"/>
      <c r="B27" s="46"/>
      <c r="C27" s="40"/>
      <c r="D27" s="145" t="s">
        <v>36</v>
      </c>
      <c r="E27" s="40"/>
      <c r="F27" s="40"/>
      <c r="G27" s="40"/>
      <c r="H27" s="40"/>
      <c r="I27" s="145" t="s">
        <v>27</v>
      </c>
      <c r="J27" s="135" t="s">
        <v>28</v>
      </c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8" customHeight="1">
      <c r="A28" s="40"/>
      <c r="B28" s="46"/>
      <c r="C28" s="40"/>
      <c r="D28" s="40"/>
      <c r="E28" s="135" t="s">
        <v>37</v>
      </c>
      <c r="F28" s="40"/>
      <c r="G28" s="40"/>
      <c r="H28" s="40"/>
      <c r="I28" s="145" t="s">
        <v>30</v>
      </c>
      <c r="J28" s="135" t="s">
        <v>28</v>
      </c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40"/>
      <c r="E29" s="40"/>
      <c r="F29" s="40"/>
      <c r="G29" s="40"/>
      <c r="H29" s="40"/>
      <c r="I29" s="40"/>
      <c r="J29" s="40"/>
      <c r="K29" s="40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2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8" customFormat="1" ht="83.25" customHeight="1">
      <c r="A31" s="150"/>
      <c r="B31" s="151"/>
      <c r="C31" s="150"/>
      <c r="D31" s="150"/>
      <c r="E31" s="152" t="s">
        <v>39</v>
      </c>
      <c r="F31" s="152"/>
      <c r="G31" s="152"/>
      <c r="H31" s="152"/>
      <c r="I31" s="150"/>
      <c r="J31" s="150"/>
      <c r="K31" s="150"/>
      <c r="L31" s="153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="2" customFormat="1" ht="6.96" customHeight="1">
      <c r="A32" s="40"/>
      <c r="B32" s="46"/>
      <c r="C32" s="40"/>
      <c r="D32" s="40"/>
      <c r="E32" s="40"/>
      <c r="F32" s="40"/>
      <c r="G32" s="40"/>
      <c r="H32" s="40"/>
      <c r="I32" s="40"/>
      <c r="J32" s="40"/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25.44" customHeight="1">
      <c r="A34" s="40"/>
      <c r="B34" s="46"/>
      <c r="C34" s="40"/>
      <c r="D34" s="155" t="s">
        <v>40</v>
      </c>
      <c r="E34" s="40"/>
      <c r="F34" s="40"/>
      <c r="G34" s="40"/>
      <c r="H34" s="40"/>
      <c r="I34" s="40"/>
      <c r="J34" s="156">
        <f>ROUND(J97,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6.96" customHeight="1">
      <c r="A35" s="40"/>
      <c r="B35" s="46"/>
      <c r="C35" s="40"/>
      <c r="D35" s="154"/>
      <c r="E35" s="154"/>
      <c r="F35" s="154"/>
      <c r="G35" s="154"/>
      <c r="H35" s="154"/>
      <c r="I35" s="154"/>
      <c r="J35" s="154"/>
      <c r="K35" s="154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40"/>
      <c r="F36" s="157" t="s">
        <v>42</v>
      </c>
      <c r="G36" s="40"/>
      <c r="H36" s="40"/>
      <c r="I36" s="157" t="s">
        <v>41</v>
      </c>
      <c r="J36" s="157" t="s">
        <v>43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58" t="s">
        <v>44</v>
      </c>
      <c r="E37" s="145" t="s">
        <v>45</v>
      </c>
      <c r="F37" s="159">
        <f>ROUND((SUM(BE97:BE379)),  2)</f>
        <v>0</v>
      </c>
      <c r="G37" s="40"/>
      <c r="H37" s="40"/>
      <c r="I37" s="160">
        <v>0.20999999999999999</v>
      </c>
      <c r="J37" s="159">
        <f>ROUND(((SUM(BE97:BE379))*I37),  2)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46</v>
      </c>
      <c r="F38" s="159">
        <f>ROUND((SUM(BF97:BF379)),  2)</f>
        <v>0</v>
      </c>
      <c r="G38" s="40"/>
      <c r="H38" s="40"/>
      <c r="I38" s="160">
        <v>0.14999999999999999</v>
      </c>
      <c r="J38" s="159">
        <f>ROUND(((SUM(BF97:BF379))*I38),  2)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47</v>
      </c>
      <c r="F39" s="159">
        <f>ROUND((SUM(BG97:BG379)),  2)</f>
        <v>0</v>
      </c>
      <c r="G39" s="40"/>
      <c r="H39" s="40"/>
      <c r="I39" s="160">
        <v>0.20999999999999999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hidden="1" s="2" customFormat="1" ht="14.4" customHeight="1">
      <c r="A40" s="40"/>
      <c r="B40" s="46"/>
      <c r="C40" s="40"/>
      <c r="D40" s="40"/>
      <c r="E40" s="145" t="s">
        <v>48</v>
      </c>
      <c r="F40" s="159">
        <f>ROUND((SUM(BH97:BH379)),  2)</f>
        <v>0</v>
      </c>
      <c r="G40" s="40"/>
      <c r="H40" s="40"/>
      <c r="I40" s="160">
        <v>0.14999999999999999</v>
      </c>
      <c r="J40" s="159">
        <f>0</f>
        <v>0</v>
      </c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hidden="1" s="2" customFormat="1" ht="14.4" customHeight="1">
      <c r="A41" s="40"/>
      <c r="B41" s="46"/>
      <c r="C41" s="40"/>
      <c r="D41" s="40"/>
      <c r="E41" s="145" t="s">
        <v>49</v>
      </c>
      <c r="F41" s="159">
        <f>ROUND((SUM(BI97:BI379)),  2)</f>
        <v>0</v>
      </c>
      <c r="G41" s="40"/>
      <c r="H41" s="40"/>
      <c r="I41" s="160">
        <v>0</v>
      </c>
      <c r="J41" s="159">
        <f>0</f>
        <v>0</v>
      </c>
      <c r="K41" s="40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6.96" customHeight="1">
      <c r="A42" s="40"/>
      <c r="B42" s="46"/>
      <c r="C42" s="40"/>
      <c r="D42" s="40"/>
      <c r="E42" s="40"/>
      <c r="F42" s="40"/>
      <c r="G42" s="40"/>
      <c r="H42" s="40"/>
      <c r="I42" s="40"/>
      <c r="J42" s="40"/>
      <c r="K42" s="40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5.44" customHeight="1">
      <c r="A43" s="40"/>
      <c r="B43" s="46"/>
      <c r="C43" s="161"/>
      <c r="D43" s="162" t="s">
        <v>50</v>
      </c>
      <c r="E43" s="163"/>
      <c r="F43" s="163"/>
      <c r="G43" s="164" t="s">
        <v>51</v>
      </c>
      <c r="H43" s="165" t="s">
        <v>52</v>
      </c>
      <c r="I43" s="163"/>
      <c r="J43" s="166">
        <f>SUM(J34:J41)</f>
        <v>0</v>
      </c>
      <c r="K43" s="167"/>
      <c r="L43" s="147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14.4" customHeight="1">
      <c r="A44" s="40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8" s="2" customFormat="1" ht="6.96" customHeight="1">
      <c r="A48" s="40"/>
      <c r="B48" s="170"/>
      <c r="C48" s="171"/>
      <c r="D48" s="171"/>
      <c r="E48" s="171"/>
      <c r="F48" s="171"/>
      <c r="G48" s="171"/>
      <c r="H48" s="171"/>
      <c r="I48" s="171"/>
      <c r="J48" s="171"/>
      <c r="K48" s="171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24.96" customHeight="1">
      <c r="A49" s="40"/>
      <c r="B49" s="41"/>
      <c r="C49" s="25" t="s">
        <v>106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6.96" customHeight="1">
      <c r="A50" s="40"/>
      <c r="B50" s="41"/>
      <c r="C50" s="42"/>
      <c r="D50" s="42"/>
      <c r="E50" s="42"/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2" customHeight="1">
      <c r="A51" s="40"/>
      <c r="B51" s="41"/>
      <c r="C51" s="34" t="s">
        <v>16</v>
      </c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6.5" customHeight="1">
      <c r="A52" s="40"/>
      <c r="B52" s="41"/>
      <c r="C52" s="42"/>
      <c r="D52" s="42"/>
      <c r="E52" s="172" t="str">
        <f>E7</f>
        <v>OPAVA ZÁPAD ON - REVITALIZACE</v>
      </c>
      <c r="F52" s="34"/>
      <c r="G52" s="34"/>
      <c r="H52" s="34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1" customFormat="1" ht="12" customHeight="1">
      <c r="B53" s="23"/>
      <c r="C53" s="34" t="s">
        <v>104</v>
      </c>
      <c r="D53" s="24"/>
      <c r="E53" s="24"/>
      <c r="F53" s="24"/>
      <c r="G53" s="24"/>
      <c r="H53" s="24"/>
      <c r="I53" s="24"/>
      <c r="J53" s="24"/>
      <c r="K53" s="24"/>
      <c r="L53" s="22"/>
    </row>
    <row r="54" s="1" customFormat="1" ht="16.5" customHeight="1">
      <c r="B54" s="23"/>
      <c r="C54" s="24"/>
      <c r="D54" s="24"/>
      <c r="E54" s="172" t="s">
        <v>105</v>
      </c>
      <c r="F54" s="24"/>
      <c r="G54" s="24"/>
      <c r="H54" s="24"/>
      <c r="I54" s="24"/>
      <c r="J54" s="24"/>
      <c r="K54" s="24"/>
      <c r="L54" s="22"/>
    </row>
    <row r="55" s="1" customFormat="1" ht="12" customHeight="1">
      <c r="B55" s="23"/>
      <c r="C55" s="34" t="s">
        <v>2800</v>
      </c>
      <c r="D55" s="24"/>
      <c r="E55" s="24"/>
      <c r="F55" s="24"/>
      <c r="G55" s="24"/>
      <c r="H55" s="24"/>
      <c r="I55" s="24"/>
      <c r="J55" s="24"/>
      <c r="K55" s="24"/>
      <c r="L55" s="22"/>
    </row>
    <row r="56" s="2" customFormat="1" ht="16.5" customHeight="1">
      <c r="A56" s="40"/>
      <c r="B56" s="41"/>
      <c r="C56" s="42"/>
      <c r="D56" s="42"/>
      <c r="E56" s="290" t="s">
        <v>2883</v>
      </c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12" customHeight="1">
      <c r="A57" s="40"/>
      <c r="B57" s="41"/>
      <c r="C57" s="34" t="s">
        <v>2884</v>
      </c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6.5" customHeight="1">
      <c r="A58" s="40"/>
      <c r="B58" s="41"/>
      <c r="C58" s="42"/>
      <c r="D58" s="42"/>
      <c r="E58" s="71" t="str">
        <f>E13</f>
        <v>402 - Vodovod</v>
      </c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6.96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2" customHeight="1">
      <c r="A60" s="40"/>
      <c r="B60" s="41"/>
      <c r="C60" s="34" t="s">
        <v>22</v>
      </c>
      <c r="D60" s="42"/>
      <c r="E60" s="42"/>
      <c r="F60" s="29" t="str">
        <f>F16</f>
        <v>Opava</v>
      </c>
      <c r="G60" s="42"/>
      <c r="H60" s="42"/>
      <c r="I60" s="34" t="s">
        <v>24</v>
      </c>
      <c r="J60" s="74" t="str">
        <f>IF(J16="","",J16)</f>
        <v>23. 7. 2020</v>
      </c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6.96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25.65" customHeight="1">
      <c r="A62" s="40"/>
      <c r="B62" s="41"/>
      <c r="C62" s="34" t="s">
        <v>26</v>
      </c>
      <c r="D62" s="42"/>
      <c r="E62" s="42"/>
      <c r="F62" s="29" t="str">
        <f>E19</f>
        <v xml:space="preserve">SPRÁVA ŽELEZNIČNÍ DOPRAVNÍ  CESTY, s.o.</v>
      </c>
      <c r="G62" s="42"/>
      <c r="H62" s="42"/>
      <c r="I62" s="34" t="s">
        <v>33</v>
      </c>
      <c r="J62" s="38" t="str">
        <f>E25</f>
        <v>KOHL Architekti, s.r.o.</v>
      </c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15.15" customHeight="1">
      <c r="A63" s="40"/>
      <c r="B63" s="41"/>
      <c r="C63" s="34" t="s">
        <v>31</v>
      </c>
      <c r="D63" s="42"/>
      <c r="E63" s="42"/>
      <c r="F63" s="29" t="str">
        <f>IF(E22="","",E22)</f>
        <v>Vyplň údaj</v>
      </c>
      <c r="G63" s="42"/>
      <c r="H63" s="42"/>
      <c r="I63" s="34" t="s">
        <v>36</v>
      </c>
      <c r="J63" s="38" t="str">
        <f>E28</f>
        <v xml:space="preserve"> 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10.32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4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29.28" customHeight="1">
      <c r="A65" s="40"/>
      <c r="B65" s="41"/>
      <c r="C65" s="173" t="s">
        <v>107</v>
      </c>
      <c r="D65" s="174"/>
      <c r="E65" s="174"/>
      <c r="F65" s="174"/>
      <c r="G65" s="174"/>
      <c r="H65" s="174"/>
      <c r="I65" s="174"/>
      <c r="J65" s="175" t="s">
        <v>108</v>
      </c>
      <c r="K65" s="174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10.32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2.8" customHeight="1">
      <c r="A67" s="40"/>
      <c r="B67" s="41"/>
      <c r="C67" s="176" t="s">
        <v>72</v>
      </c>
      <c r="D67" s="42"/>
      <c r="E67" s="42"/>
      <c r="F67" s="42"/>
      <c r="G67" s="42"/>
      <c r="H67" s="42"/>
      <c r="I67" s="42"/>
      <c r="J67" s="104">
        <f>J97</f>
        <v>0</v>
      </c>
      <c r="K67" s="4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U67" s="19" t="s">
        <v>109</v>
      </c>
    </row>
    <row r="68" s="9" customFormat="1" ht="24.96" customHeight="1">
      <c r="A68" s="9"/>
      <c r="B68" s="177"/>
      <c r="C68" s="178"/>
      <c r="D68" s="179" t="s">
        <v>3015</v>
      </c>
      <c r="E68" s="180"/>
      <c r="F68" s="180"/>
      <c r="G68" s="180"/>
      <c r="H68" s="180"/>
      <c r="I68" s="180"/>
      <c r="J68" s="181">
        <f>J98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3016</v>
      </c>
      <c r="E69" s="180"/>
      <c r="F69" s="180"/>
      <c r="G69" s="180"/>
      <c r="H69" s="180"/>
      <c r="I69" s="180"/>
      <c r="J69" s="181">
        <f>J161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77"/>
      <c r="C70" s="178"/>
      <c r="D70" s="179" t="s">
        <v>3017</v>
      </c>
      <c r="E70" s="180"/>
      <c r="F70" s="180"/>
      <c r="G70" s="180"/>
      <c r="H70" s="180"/>
      <c r="I70" s="180"/>
      <c r="J70" s="181">
        <f>J210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7"/>
      <c r="C71" s="178"/>
      <c r="D71" s="179" t="s">
        <v>3018</v>
      </c>
      <c r="E71" s="180"/>
      <c r="F71" s="180"/>
      <c r="G71" s="180"/>
      <c r="H71" s="180"/>
      <c r="I71" s="180"/>
      <c r="J71" s="181">
        <f>J251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7"/>
      <c r="C72" s="178"/>
      <c r="D72" s="179" t="s">
        <v>3019</v>
      </c>
      <c r="E72" s="180"/>
      <c r="F72" s="180"/>
      <c r="G72" s="180"/>
      <c r="H72" s="180"/>
      <c r="I72" s="180"/>
      <c r="J72" s="181">
        <f>J272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77"/>
      <c r="C73" s="178"/>
      <c r="D73" s="179" t="s">
        <v>3020</v>
      </c>
      <c r="E73" s="180"/>
      <c r="F73" s="180"/>
      <c r="G73" s="180"/>
      <c r="H73" s="180"/>
      <c r="I73" s="180"/>
      <c r="J73" s="181">
        <f>J371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141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2" t="str">
        <f>E7</f>
        <v>OPAVA ZÁPAD ON - REVITALIZACE</v>
      </c>
      <c r="F83" s="34"/>
      <c r="G83" s="34"/>
      <c r="H83" s="34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104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1" customFormat="1" ht="16.5" customHeight="1">
      <c r="B85" s="23"/>
      <c r="C85" s="24"/>
      <c r="D85" s="24"/>
      <c r="E85" s="172" t="s">
        <v>105</v>
      </c>
      <c r="F85" s="24"/>
      <c r="G85" s="24"/>
      <c r="H85" s="24"/>
      <c r="I85" s="24"/>
      <c r="J85" s="24"/>
      <c r="K85" s="24"/>
      <c r="L85" s="22"/>
    </row>
    <row r="86" s="1" customFormat="1" ht="12" customHeight="1">
      <c r="B86" s="23"/>
      <c r="C86" s="34" t="s">
        <v>2800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16.5" customHeight="1">
      <c r="A87" s="40"/>
      <c r="B87" s="41"/>
      <c r="C87" s="42"/>
      <c r="D87" s="42"/>
      <c r="E87" s="290" t="s">
        <v>2883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2884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E13</f>
        <v>402 - Vodovod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22</v>
      </c>
      <c r="D91" s="42"/>
      <c r="E91" s="42"/>
      <c r="F91" s="29" t="str">
        <f>F16</f>
        <v>Opava</v>
      </c>
      <c r="G91" s="42"/>
      <c r="H91" s="42"/>
      <c r="I91" s="34" t="s">
        <v>24</v>
      </c>
      <c r="J91" s="74" t="str">
        <f>IF(J16="","",J16)</f>
        <v>23. 7. 2020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26</v>
      </c>
      <c r="D93" s="42"/>
      <c r="E93" s="42"/>
      <c r="F93" s="29" t="str">
        <f>E19</f>
        <v xml:space="preserve">SPRÁVA ŽELEZNIČNÍ DOPRAVNÍ  CESTY, s.o.</v>
      </c>
      <c r="G93" s="42"/>
      <c r="H93" s="42"/>
      <c r="I93" s="34" t="s">
        <v>33</v>
      </c>
      <c r="J93" s="38" t="str">
        <f>E25</f>
        <v>KOHL Architekti, s.r.o.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31</v>
      </c>
      <c r="D94" s="42"/>
      <c r="E94" s="42"/>
      <c r="F94" s="29" t="str">
        <f>IF(E22="","",E22)</f>
        <v>Vyplň údaj</v>
      </c>
      <c r="G94" s="42"/>
      <c r="H94" s="42"/>
      <c r="I94" s="34" t="s">
        <v>36</v>
      </c>
      <c r="J94" s="38" t="str">
        <f>E28</f>
        <v xml:space="preserve"> 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142</v>
      </c>
      <c r="D96" s="191" t="s">
        <v>59</v>
      </c>
      <c r="E96" s="191" t="s">
        <v>55</v>
      </c>
      <c r="F96" s="191" t="s">
        <v>56</v>
      </c>
      <c r="G96" s="191" t="s">
        <v>143</v>
      </c>
      <c r="H96" s="191" t="s">
        <v>144</v>
      </c>
      <c r="I96" s="191" t="s">
        <v>145</v>
      </c>
      <c r="J96" s="191" t="s">
        <v>108</v>
      </c>
      <c r="K96" s="192" t="s">
        <v>146</v>
      </c>
      <c r="L96" s="193"/>
      <c r="M96" s="94" t="s">
        <v>28</v>
      </c>
      <c r="N96" s="95" t="s">
        <v>44</v>
      </c>
      <c r="O96" s="95" t="s">
        <v>147</v>
      </c>
      <c r="P96" s="95" t="s">
        <v>148</v>
      </c>
      <c r="Q96" s="95" t="s">
        <v>149</v>
      </c>
      <c r="R96" s="95" t="s">
        <v>150</v>
      </c>
      <c r="S96" s="95" t="s">
        <v>151</v>
      </c>
      <c r="T96" s="96" t="s">
        <v>152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1" t="s">
        <v>153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7"/>
      <c r="N97" s="195"/>
      <c r="O97" s="98"/>
      <c r="P97" s="196">
        <f>P98+P161+P210+P251+P272+P371</f>
        <v>0</v>
      </c>
      <c r="Q97" s="98"/>
      <c r="R97" s="196">
        <f>R98+R161+R210+R251+R272+R371</f>
        <v>0</v>
      </c>
      <c r="S97" s="98"/>
      <c r="T97" s="197">
        <f>T98+T161+T210+T251+T272+T371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73</v>
      </c>
      <c r="AU97" s="19" t="s">
        <v>109</v>
      </c>
      <c r="BK97" s="198">
        <f>BK98+BK161+BK210+BK251+BK272+BK371</f>
        <v>0</v>
      </c>
    </row>
    <row r="98" s="12" customFormat="1" ht="25.92" customHeight="1">
      <c r="A98" s="12"/>
      <c r="B98" s="199"/>
      <c r="C98" s="200"/>
      <c r="D98" s="201" t="s">
        <v>73</v>
      </c>
      <c r="E98" s="202" t="s">
        <v>3021</v>
      </c>
      <c r="F98" s="202" t="s">
        <v>3022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SUM(P99:P160)</f>
        <v>0</v>
      </c>
      <c r="Q98" s="207"/>
      <c r="R98" s="208">
        <f>SUM(R99:R160)</f>
        <v>0</v>
      </c>
      <c r="S98" s="207"/>
      <c r="T98" s="209">
        <f>SUM(T99:T160)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83</v>
      </c>
      <c r="AT98" s="211" t="s">
        <v>73</v>
      </c>
      <c r="AU98" s="211" t="s">
        <v>74</v>
      </c>
      <c r="AY98" s="210" t="s">
        <v>156</v>
      </c>
      <c r="BK98" s="212">
        <f>SUM(BK99:BK160)</f>
        <v>0</v>
      </c>
    </row>
    <row r="99" s="2" customFormat="1" ht="14.4" customHeight="1">
      <c r="A99" s="40"/>
      <c r="B99" s="41"/>
      <c r="C99" s="215" t="s">
        <v>766</v>
      </c>
      <c r="D99" s="215" t="s">
        <v>158</v>
      </c>
      <c r="E99" s="216" t="s">
        <v>3023</v>
      </c>
      <c r="F99" s="217" t="s">
        <v>3024</v>
      </c>
      <c r="G99" s="218" t="s">
        <v>289</v>
      </c>
      <c r="H99" s="219">
        <v>2</v>
      </c>
      <c r="I99" s="220"/>
      <c r="J99" s="221">
        <f>ROUND(I99*H99,2)</f>
        <v>0</v>
      </c>
      <c r="K99" s="217" t="s">
        <v>338</v>
      </c>
      <c r="L99" s="46"/>
      <c r="M99" s="222" t="s">
        <v>28</v>
      </c>
      <c r="N99" s="223" t="s">
        <v>45</v>
      </c>
      <c r="O99" s="86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163</v>
      </c>
      <c r="AT99" s="226" t="s">
        <v>158</v>
      </c>
      <c r="AU99" s="226" t="s">
        <v>81</v>
      </c>
      <c r="AY99" s="19" t="s">
        <v>156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81</v>
      </c>
      <c r="BK99" s="227">
        <f>ROUND(I99*H99,2)</f>
        <v>0</v>
      </c>
      <c r="BL99" s="19" t="s">
        <v>163</v>
      </c>
      <c r="BM99" s="226" t="s">
        <v>3025</v>
      </c>
    </row>
    <row r="100" s="2" customFormat="1">
      <c r="A100" s="40"/>
      <c r="B100" s="41"/>
      <c r="C100" s="42"/>
      <c r="D100" s="228" t="s">
        <v>165</v>
      </c>
      <c r="E100" s="42"/>
      <c r="F100" s="229" t="s">
        <v>3024</v>
      </c>
      <c r="G100" s="42"/>
      <c r="H100" s="42"/>
      <c r="I100" s="230"/>
      <c r="J100" s="42"/>
      <c r="K100" s="42"/>
      <c r="L100" s="46"/>
      <c r="M100" s="231"/>
      <c r="N100" s="232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165</v>
      </c>
      <c r="AU100" s="19" t="s">
        <v>81</v>
      </c>
    </row>
    <row r="101" s="2" customFormat="1" ht="14.4" customHeight="1">
      <c r="A101" s="40"/>
      <c r="B101" s="41"/>
      <c r="C101" s="215" t="s">
        <v>770</v>
      </c>
      <c r="D101" s="215" t="s">
        <v>158</v>
      </c>
      <c r="E101" s="216" t="s">
        <v>3026</v>
      </c>
      <c r="F101" s="217" t="s">
        <v>3027</v>
      </c>
      <c r="G101" s="218" t="s">
        <v>289</v>
      </c>
      <c r="H101" s="219">
        <v>26</v>
      </c>
      <c r="I101" s="220"/>
      <c r="J101" s="221">
        <f>ROUND(I101*H101,2)</f>
        <v>0</v>
      </c>
      <c r="K101" s="217" t="s">
        <v>338</v>
      </c>
      <c r="L101" s="46"/>
      <c r="M101" s="222" t="s">
        <v>28</v>
      </c>
      <c r="N101" s="223" t="s">
        <v>45</v>
      </c>
      <c r="O101" s="86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163</v>
      </c>
      <c r="AT101" s="226" t="s">
        <v>158</v>
      </c>
      <c r="AU101" s="226" t="s">
        <v>81</v>
      </c>
      <c r="AY101" s="19" t="s">
        <v>156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81</v>
      </c>
      <c r="BK101" s="227">
        <f>ROUND(I101*H101,2)</f>
        <v>0</v>
      </c>
      <c r="BL101" s="19" t="s">
        <v>163</v>
      </c>
      <c r="BM101" s="226" t="s">
        <v>3028</v>
      </c>
    </row>
    <row r="102" s="2" customFormat="1">
      <c r="A102" s="40"/>
      <c r="B102" s="41"/>
      <c r="C102" s="42"/>
      <c r="D102" s="228" t="s">
        <v>165</v>
      </c>
      <c r="E102" s="42"/>
      <c r="F102" s="229" t="s">
        <v>3027</v>
      </c>
      <c r="G102" s="42"/>
      <c r="H102" s="42"/>
      <c r="I102" s="230"/>
      <c r="J102" s="42"/>
      <c r="K102" s="42"/>
      <c r="L102" s="46"/>
      <c r="M102" s="231"/>
      <c r="N102" s="232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165</v>
      </c>
      <c r="AU102" s="19" t="s">
        <v>81</v>
      </c>
    </row>
    <row r="103" s="2" customFormat="1" ht="14.4" customHeight="1">
      <c r="A103" s="40"/>
      <c r="B103" s="41"/>
      <c r="C103" s="215" t="s">
        <v>774</v>
      </c>
      <c r="D103" s="215" t="s">
        <v>158</v>
      </c>
      <c r="E103" s="216" t="s">
        <v>3029</v>
      </c>
      <c r="F103" s="217" t="s">
        <v>3030</v>
      </c>
      <c r="G103" s="218" t="s">
        <v>289</v>
      </c>
      <c r="H103" s="219">
        <v>4</v>
      </c>
      <c r="I103" s="220"/>
      <c r="J103" s="221">
        <f>ROUND(I103*H103,2)</f>
        <v>0</v>
      </c>
      <c r="K103" s="217" t="s">
        <v>338</v>
      </c>
      <c r="L103" s="46"/>
      <c r="M103" s="222" t="s">
        <v>28</v>
      </c>
      <c r="N103" s="223" t="s">
        <v>45</v>
      </c>
      <c r="O103" s="86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163</v>
      </c>
      <c r="AT103" s="226" t="s">
        <v>158</v>
      </c>
      <c r="AU103" s="226" t="s">
        <v>81</v>
      </c>
      <c r="AY103" s="19" t="s">
        <v>156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81</v>
      </c>
      <c r="BK103" s="227">
        <f>ROUND(I103*H103,2)</f>
        <v>0</v>
      </c>
      <c r="BL103" s="19" t="s">
        <v>163</v>
      </c>
      <c r="BM103" s="226" t="s">
        <v>3031</v>
      </c>
    </row>
    <row r="104" s="2" customFormat="1">
      <c r="A104" s="40"/>
      <c r="B104" s="41"/>
      <c r="C104" s="42"/>
      <c r="D104" s="228" t="s">
        <v>165</v>
      </c>
      <c r="E104" s="42"/>
      <c r="F104" s="229" t="s">
        <v>3030</v>
      </c>
      <c r="G104" s="42"/>
      <c r="H104" s="42"/>
      <c r="I104" s="230"/>
      <c r="J104" s="42"/>
      <c r="K104" s="42"/>
      <c r="L104" s="46"/>
      <c r="M104" s="231"/>
      <c r="N104" s="232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165</v>
      </c>
      <c r="AU104" s="19" t="s">
        <v>81</v>
      </c>
    </row>
    <row r="105" s="2" customFormat="1" ht="14.4" customHeight="1">
      <c r="A105" s="40"/>
      <c r="B105" s="41"/>
      <c r="C105" s="215" t="s">
        <v>778</v>
      </c>
      <c r="D105" s="215" t="s">
        <v>158</v>
      </c>
      <c r="E105" s="216" t="s">
        <v>3032</v>
      </c>
      <c r="F105" s="217" t="s">
        <v>3033</v>
      </c>
      <c r="G105" s="218" t="s">
        <v>289</v>
      </c>
      <c r="H105" s="219">
        <v>1</v>
      </c>
      <c r="I105" s="220"/>
      <c r="J105" s="221">
        <f>ROUND(I105*H105,2)</f>
        <v>0</v>
      </c>
      <c r="K105" s="217" t="s">
        <v>338</v>
      </c>
      <c r="L105" s="46"/>
      <c r="M105" s="222" t="s">
        <v>28</v>
      </c>
      <c r="N105" s="223" t="s">
        <v>45</v>
      </c>
      <c r="O105" s="86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163</v>
      </c>
      <c r="AT105" s="226" t="s">
        <v>158</v>
      </c>
      <c r="AU105" s="226" t="s">
        <v>81</v>
      </c>
      <c r="AY105" s="19" t="s">
        <v>156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81</v>
      </c>
      <c r="BK105" s="227">
        <f>ROUND(I105*H105,2)</f>
        <v>0</v>
      </c>
      <c r="BL105" s="19" t="s">
        <v>163</v>
      </c>
      <c r="BM105" s="226" t="s">
        <v>3034</v>
      </c>
    </row>
    <row r="106" s="2" customFormat="1">
      <c r="A106" s="40"/>
      <c r="B106" s="41"/>
      <c r="C106" s="42"/>
      <c r="D106" s="228" t="s">
        <v>165</v>
      </c>
      <c r="E106" s="42"/>
      <c r="F106" s="229" t="s">
        <v>3033</v>
      </c>
      <c r="G106" s="42"/>
      <c r="H106" s="42"/>
      <c r="I106" s="230"/>
      <c r="J106" s="42"/>
      <c r="K106" s="42"/>
      <c r="L106" s="46"/>
      <c r="M106" s="231"/>
      <c r="N106" s="232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165</v>
      </c>
      <c r="AU106" s="19" t="s">
        <v>81</v>
      </c>
    </row>
    <row r="107" s="2" customFormat="1" ht="14.4" customHeight="1">
      <c r="A107" s="40"/>
      <c r="B107" s="41"/>
      <c r="C107" s="215" t="s">
        <v>782</v>
      </c>
      <c r="D107" s="215" t="s">
        <v>158</v>
      </c>
      <c r="E107" s="216" t="s">
        <v>3035</v>
      </c>
      <c r="F107" s="217" t="s">
        <v>3036</v>
      </c>
      <c r="G107" s="218" t="s">
        <v>289</v>
      </c>
      <c r="H107" s="219">
        <v>3</v>
      </c>
      <c r="I107" s="220"/>
      <c r="J107" s="221">
        <f>ROUND(I107*H107,2)</f>
        <v>0</v>
      </c>
      <c r="K107" s="217" t="s">
        <v>338</v>
      </c>
      <c r="L107" s="46"/>
      <c r="M107" s="222" t="s">
        <v>28</v>
      </c>
      <c r="N107" s="223" t="s">
        <v>45</v>
      </c>
      <c r="O107" s="86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163</v>
      </c>
      <c r="AT107" s="226" t="s">
        <v>158</v>
      </c>
      <c r="AU107" s="226" t="s">
        <v>81</v>
      </c>
      <c r="AY107" s="19" t="s">
        <v>156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81</v>
      </c>
      <c r="BK107" s="227">
        <f>ROUND(I107*H107,2)</f>
        <v>0</v>
      </c>
      <c r="BL107" s="19" t="s">
        <v>163</v>
      </c>
      <c r="BM107" s="226" t="s">
        <v>3037</v>
      </c>
    </row>
    <row r="108" s="2" customFormat="1">
      <c r="A108" s="40"/>
      <c r="B108" s="41"/>
      <c r="C108" s="42"/>
      <c r="D108" s="228" t="s">
        <v>165</v>
      </c>
      <c r="E108" s="42"/>
      <c r="F108" s="229" t="s">
        <v>3036</v>
      </c>
      <c r="G108" s="42"/>
      <c r="H108" s="42"/>
      <c r="I108" s="230"/>
      <c r="J108" s="42"/>
      <c r="K108" s="42"/>
      <c r="L108" s="46"/>
      <c r="M108" s="231"/>
      <c r="N108" s="232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165</v>
      </c>
      <c r="AU108" s="19" t="s">
        <v>81</v>
      </c>
    </row>
    <row r="109" s="2" customFormat="1" ht="14.4" customHeight="1">
      <c r="A109" s="40"/>
      <c r="B109" s="41"/>
      <c r="C109" s="215" t="s">
        <v>786</v>
      </c>
      <c r="D109" s="215" t="s">
        <v>158</v>
      </c>
      <c r="E109" s="216" t="s">
        <v>3038</v>
      </c>
      <c r="F109" s="217" t="s">
        <v>3039</v>
      </c>
      <c r="G109" s="218" t="s">
        <v>289</v>
      </c>
      <c r="H109" s="219">
        <v>1</v>
      </c>
      <c r="I109" s="220"/>
      <c r="J109" s="221">
        <f>ROUND(I109*H109,2)</f>
        <v>0</v>
      </c>
      <c r="K109" s="217" t="s">
        <v>338</v>
      </c>
      <c r="L109" s="46"/>
      <c r="M109" s="222" t="s">
        <v>28</v>
      </c>
      <c r="N109" s="223" t="s">
        <v>45</v>
      </c>
      <c r="O109" s="86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163</v>
      </c>
      <c r="AT109" s="226" t="s">
        <v>158</v>
      </c>
      <c r="AU109" s="226" t="s">
        <v>81</v>
      </c>
      <c r="AY109" s="19" t="s">
        <v>156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81</v>
      </c>
      <c r="BK109" s="227">
        <f>ROUND(I109*H109,2)</f>
        <v>0</v>
      </c>
      <c r="BL109" s="19" t="s">
        <v>163</v>
      </c>
      <c r="BM109" s="226" t="s">
        <v>3040</v>
      </c>
    </row>
    <row r="110" s="2" customFormat="1">
      <c r="A110" s="40"/>
      <c r="B110" s="41"/>
      <c r="C110" s="42"/>
      <c r="D110" s="228" t="s">
        <v>165</v>
      </c>
      <c r="E110" s="42"/>
      <c r="F110" s="229" t="s">
        <v>3039</v>
      </c>
      <c r="G110" s="42"/>
      <c r="H110" s="42"/>
      <c r="I110" s="230"/>
      <c r="J110" s="42"/>
      <c r="K110" s="42"/>
      <c r="L110" s="46"/>
      <c r="M110" s="231"/>
      <c r="N110" s="232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165</v>
      </c>
      <c r="AU110" s="19" t="s">
        <v>81</v>
      </c>
    </row>
    <row r="111" s="2" customFormat="1" ht="14.4" customHeight="1">
      <c r="A111" s="40"/>
      <c r="B111" s="41"/>
      <c r="C111" s="215" t="s">
        <v>790</v>
      </c>
      <c r="D111" s="215" t="s">
        <v>158</v>
      </c>
      <c r="E111" s="216" t="s">
        <v>3041</v>
      </c>
      <c r="F111" s="217" t="s">
        <v>3042</v>
      </c>
      <c r="G111" s="218" t="s">
        <v>289</v>
      </c>
      <c r="H111" s="219">
        <v>13</v>
      </c>
      <c r="I111" s="220"/>
      <c r="J111" s="221">
        <f>ROUND(I111*H111,2)</f>
        <v>0</v>
      </c>
      <c r="K111" s="217" t="s">
        <v>338</v>
      </c>
      <c r="L111" s="46"/>
      <c r="M111" s="222" t="s">
        <v>28</v>
      </c>
      <c r="N111" s="223" t="s">
        <v>45</v>
      </c>
      <c r="O111" s="86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163</v>
      </c>
      <c r="AT111" s="226" t="s">
        <v>158</v>
      </c>
      <c r="AU111" s="226" t="s">
        <v>81</v>
      </c>
      <c r="AY111" s="19" t="s">
        <v>156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81</v>
      </c>
      <c r="BK111" s="227">
        <f>ROUND(I111*H111,2)</f>
        <v>0</v>
      </c>
      <c r="BL111" s="19" t="s">
        <v>163</v>
      </c>
      <c r="BM111" s="226" t="s">
        <v>3043</v>
      </c>
    </row>
    <row r="112" s="2" customFormat="1">
      <c r="A112" s="40"/>
      <c r="B112" s="41"/>
      <c r="C112" s="42"/>
      <c r="D112" s="228" t="s">
        <v>165</v>
      </c>
      <c r="E112" s="42"/>
      <c r="F112" s="229" t="s">
        <v>3042</v>
      </c>
      <c r="G112" s="42"/>
      <c r="H112" s="42"/>
      <c r="I112" s="230"/>
      <c r="J112" s="42"/>
      <c r="K112" s="42"/>
      <c r="L112" s="46"/>
      <c r="M112" s="231"/>
      <c r="N112" s="232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165</v>
      </c>
      <c r="AU112" s="19" t="s">
        <v>81</v>
      </c>
    </row>
    <row r="113" s="2" customFormat="1" ht="14.4" customHeight="1">
      <c r="A113" s="40"/>
      <c r="B113" s="41"/>
      <c r="C113" s="215" t="s">
        <v>794</v>
      </c>
      <c r="D113" s="215" t="s">
        <v>158</v>
      </c>
      <c r="E113" s="216" t="s">
        <v>3044</v>
      </c>
      <c r="F113" s="217" t="s">
        <v>3045</v>
      </c>
      <c r="G113" s="218" t="s">
        <v>289</v>
      </c>
      <c r="H113" s="219">
        <v>3</v>
      </c>
      <c r="I113" s="220"/>
      <c r="J113" s="221">
        <f>ROUND(I113*H113,2)</f>
        <v>0</v>
      </c>
      <c r="K113" s="217" t="s">
        <v>338</v>
      </c>
      <c r="L113" s="46"/>
      <c r="M113" s="222" t="s">
        <v>28</v>
      </c>
      <c r="N113" s="223" t="s">
        <v>45</v>
      </c>
      <c r="O113" s="86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163</v>
      </c>
      <c r="AT113" s="226" t="s">
        <v>158</v>
      </c>
      <c r="AU113" s="226" t="s">
        <v>81</v>
      </c>
      <c r="AY113" s="19" t="s">
        <v>156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81</v>
      </c>
      <c r="BK113" s="227">
        <f>ROUND(I113*H113,2)</f>
        <v>0</v>
      </c>
      <c r="BL113" s="19" t="s">
        <v>163</v>
      </c>
      <c r="BM113" s="226" t="s">
        <v>3046</v>
      </c>
    </row>
    <row r="114" s="2" customFormat="1">
      <c r="A114" s="40"/>
      <c r="B114" s="41"/>
      <c r="C114" s="42"/>
      <c r="D114" s="228" t="s">
        <v>165</v>
      </c>
      <c r="E114" s="42"/>
      <c r="F114" s="229" t="s">
        <v>3045</v>
      </c>
      <c r="G114" s="42"/>
      <c r="H114" s="42"/>
      <c r="I114" s="230"/>
      <c r="J114" s="42"/>
      <c r="K114" s="42"/>
      <c r="L114" s="46"/>
      <c r="M114" s="231"/>
      <c r="N114" s="232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165</v>
      </c>
      <c r="AU114" s="19" t="s">
        <v>81</v>
      </c>
    </row>
    <row r="115" s="2" customFormat="1" ht="14.4" customHeight="1">
      <c r="A115" s="40"/>
      <c r="B115" s="41"/>
      <c r="C115" s="215" t="s">
        <v>798</v>
      </c>
      <c r="D115" s="215" t="s">
        <v>158</v>
      </c>
      <c r="E115" s="216" t="s">
        <v>3047</v>
      </c>
      <c r="F115" s="217" t="s">
        <v>3048</v>
      </c>
      <c r="G115" s="218" t="s">
        <v>2904</v>
      </c>
      <c r="H115" s="219">
        <v>2</v>
      </c>
      <c r="I115" s="220"/>
      <c r="J115" s="221">
        <f>ROUND(I115*H115,2)</f>
        <v>0</v>
      </c>
      <c r="K115" s="217" t="s">
        <v>338</v>
      </c>
      <c r="L115" s="46"/>
      <c r="M115" s="222" t="s">
        <v>28</v>
      </c>
      <c r="N115" s="223" t="s">
        <v>45</v>
      </c>
      <c r="O115" s="86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163</v>
      </c>
      <c r="AT115" s="226" t="s">
        <v>158</v>
      </c>
      <c r="AU115" s="226" t="s">
        <v>81</v>
      </c>
      <c r="AY115" s="19" t="s">
        <v>156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81</v>
      </c>
      <c r="BK115" s="227">
        <f>ROUND(I115*H115,2)</f>
        <v>0</v>
      </c>
      <c r="BL115" s="19" t="s">
        <v>163</v>
      </c>
      <c r="BM115" s="226" t="s">
        <v>3049</v>
      </c>
    </row>
    <row r="116" s="2" customFormat="1">
      <c r="A116" s="40"/>
      <c r="B116" s="41"/>
      <c r="C116" s="42"/>
      <c r="D116" s="228" t="s">
        <v>165</v>
      </c>
      <c r="E116" s="42"/>
      <c r="F116" s="229" t="s">
        <v>3048</v>
      </c>
      <c r="G116" s="42"/>
      <c r="H116" s="42"/>
      <c r="I116" s="230"/>
      <c r="J116" s="42"/>
      <c r="K116" s="42"/>
      <c r="L116" s="46"/>
      <c r="M116" s="231"/>
      <c r="N116" s="232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165</v>
      </c>
      <c r="AU116" s="19" t="s">
        <v>81</v>
      </c>
    </row>
    <row r="117" s="2" customFormat="1" ht="14.4" customHeight="1">
      <c r="A117" s="40"/>
      <c r="B117" s="41"/>
      <c r="C117" s="215" t="s">
        <v>802</v>
      </c>
      <c r="D117" s="215" t="s">
        <v>158</v>
      </c>
      <c r="E117" s="216" t="s">
        <v>3050</v>
      </c>
      <c r="F117" s="217" t="s">
        <v>3051</v>
      </c>
      <c r="G117" s="218" t="s">
        <v>2904</v>
      </c>
      <c r="H117" s="219">
        <v>2</v>
      </c>
      <c r="I117" s="220"/>
      <c r="J117" s="221">
        <f>ROUND(I117*H117,2)</f>
        <v>0</v>
      </c>
      <c r="K117" s="217" t="s">
        <v>338</v>
      </c>
      <c r="L117" s="46"/>
      <c r="M117" s="222" t="s">
        <v>28</v>
      </c>
      <c r="N117" s="223" t="s">
        <v>45</v>
      </c>
      <c r="O117" s="86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163</v>
      </c>
      <c r="AT117" s="226" t="s">
        <v>158</v>
      </c>
      <c r="AU117" s="226" t="s">
        <v>81</v>
      </c>
      <c r="AY117" s="19" t="s">
        <v>156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81</v>
      </c>
      <c r="BK117" s="227">
        <f>ROUND(I117*H117,2)</f>
        <v>0</v>
      </c>
      <c r="BL117" s="19" t="s">
        <v>163</v>
      </c>
      <c r="BM117" s="226" t="s">
        <v>3052</v>
      </c>
    </row>
    <row r="118" s="2" customFormat="1">
      <c r="A118" s="40"/>
      <c r="B118" s="41"/>
      <c r="C118" s="42"/>
      <c r="D118" s="228" t="s">
        <v>165</v>
      </c>
      <c r="E118" s="42"/>
      <c r="F118" s="229" t="s">
        <v>3051</v>
      </c>
      <c r="G118" s="42"/>
      <c r="H118" s="42"/>
      <c r="I118" s="230"/>
      <c r="J118" s="42"/>
      <c r="K118" s="42"/>
      <c r="L118" s="46"/>
      <c r="M118" s="231"/>
      <c r="N118" s="232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165</v>
      </c>
      <c r="AU118" s="19" t="s">
        <v>81</v>
      </c>
    </row>
    <row r="119" s="2" customFormat="1" ht="14.4" customHeight="1">
      <c r="A119" s="40"/>
      <c r="B119" s="41"/>
      <c r="C119" s="215" t="s">
        <v>806</v>
      </c>
      <c r="D119" s="215" t="s">
        <v>158</v>
      </c>
      <c r="E119" s="216" t="s">
        <v>3053</v>
      </c>
      <c r="F119" s="217" t="s">
        <v>3054</v>
      </c>
      <c r="G119" s="218" t="s">
        <v>2904</v>
      </c>
      <c r="H119" s="219">
        <v>1</v>
      </c>
      <c r="I119" s="220"/>
      <c r="J119" s="221">
        <f>ROUND(I119*H119,2)</f>
        <v>0</v>
      </c>
      <c r="K119" s="217" t="s">
        <v>338</v>
      </c>
      <c r="L119" s="46"/>
      <c r="M119" s="222" t="s">
        <v>28</v>
      </c>
      <c r="N119" s="223" t="s">
        <v>45</v>
      </c>
      <c r="O119" s="86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163</v>
      </c>
      <c r="AT119" s="226" t="s">
        <v>158</v>
      </c>
      <c r="AU119" s="226" t="s">
        <v>81</v>
      </c>
      <c r="AY119" s="19" t="s">
        <v>156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81</v>
      </c>
      <c r="BK119" s="227">
        <f>ROUND(I119*H119,2)</f>
        <v>0</v>
      </c>
      <c r="BL119" s="19" t="s">
        <v>163</v>
      </c>
      <c r="BM119" s="226" t="s">
        <v>3055</v>
      </c>
    </row>
    <row r="120" s="2" customFormat="1">
      <c r="A120" s="40"/>
      <c r="B120" s="41"/>
      <c r="C120" s="42"/>
      <c r="D120" s="228" t="s">
        <v>165</v>
      </c>
      <c r="E120" s="42"/>
      <c r="F120" s="229" t="s">
        <v>3054</v>
      </c>
      <c r="G120" s="42"/>
      <c r="H120" s="42"/>
      <c r="I120" s="230"/>
      <c r="J120" s="42"/>
      <c r="K120" s="42"/>
      <c r="L120" s="46"/>
      <c r="M120" s="231"/>
      <c r="N120" s="232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165</v>
      </c>
      <c r="AU120" s="19" t="s">
        <v>81</v>
      </c>
    </row>
    <row r="121" s="2" customFormat="1" ht="24.15" customHeight="1">
      <c r="A121" s="40"/>
      <c r="B121" s="41"/>
      <c r="C121" s="215" t="s">
        <v>810</v>
      </c>
      <c r="D121" s="215" t="s">
        <v>158</v>
      </c>
      <c r="E121" s="216" t="s">
        <v>3056</v>
      </c>
      <c r="F121" s="217" t="s">
        <v>3057</v>
      </c>
      <c r="G121" s="218" t="s">
        <v>2904</v>
      </c>
      <c r="H121" s="219">
        <v>1</v>
      </c>
      <c r="I121" s="220"/>
      <c r="J121" s="221">
        <f>ROUND(I121*H121,2)</f>
        <v>0</v>
      </c>
      <c r="K121" s="217" t="s">
        <v>338</v>
      </c>
      <c r="L121" s="46"/>
      <c r="M121" s="222" t="s">
        <v>28</v>
      </c>
      <c r="N121" s="223" t="s">
        <v>45</v>
      </c>
      <c r="O121" s="86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163</v>
      </c>
      <c r="AT121" s="226" t="s">
        <v>158</v>
      </c>
      <c r="AU121" s="226" t="s">
        <v>81</v>
      </c>
      <c r="AY121" s="19" t="s">
        <v>156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81</v>
      </c>
      <c r="BK121" s="227">
        <f>ROUND(I121*H121,2)</f>
        <v>0</v>
      </c>
      <c r="BL121" s="19" t="s">
        <v>163</v>
      </c>
      <c r="BM121" s="226" t="s">
        <v>3058</v>
      </c>
    </row>
    <row r="122" s="2" customFormat="1">
      <c r="A122" s="40"/>
      <c r="B122" s="41"/>
      <c r="C122" s="42"/>
      <c r="D122" s="228" t="s">
        <v>165</v>
      </c>
      <c r="E122" s="42"/>
      <c r="F122" s="229" t="s">
        <v>3057</v>
      </c>
      <c r="G122" s="42"/>
      <c r="H122" s="42"/>
      <c r="I122" s="230"/>
      <c r="J122" s="42"/>
      <c r="K122" s="42"/>
      <c r="L122" s="46"/>
      <c r="M122" s="231"/>
      <c r="N122" s="232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165</v>
      </c>
      <c r="AU122" s="19" t="s">
        <v>81</v>
      </c>
    </row>
    <row r="123" s="2" customFormat="1" ht="24.15" customHeight="1">
      <c r="A123" s="40"/>
      <c r="B123" s="41"/>
      <c r="C123" s="215" t="s">
        <v>814</v>
      </c>
      <c r="D123" s="215" t="s">
        <v>158</v>
      </c>
      <c r="E123" s="216" t="s">
        <v>3059</v>
      </c>
      <c r="F123" s="217" t="s">
        <v>3060</v>
      </c>
      <c r="G123" s="218" t="s">
        <v>2904</v>
      </c>
      <c r="H123" s="219">
        <v>3</v>
      </c>
      <c r="I123" s="220"/>
      <c r="J123" s="221">
        <f>ROUND(I123*H123,2)</f>
        <v>0</v>
      </c>
      <c r="K123" s="217" t="s">
        <v>338</v>
      </c>
      <c r="L123" s="46"/>
      <c r="M123" s="222" t="s">
        <v>28</v>
      </c>
      <c r="N123" s="223" t="s">
        <v>45</v>
      </c>
      <c r="O123" s="86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163</v>
      </c>
      <c r="AT123" s="226" t="s">
        <v>158</v>
      </c>
      <c r="AU123" s="226" t="s">
        <v>81</v>
      </c>
      <c r="AY123" s="19" t="s">
        <v>156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81</v>
      </c>
      <c r="BK123" s="227">
        <f>ROUND(I123*H123,2)</f>
        <v>0</v>
      </c>
      <c r="BL123" s="19" t="s">
        <v>163</v>
      </c>
      <c r="BM123" s="226" t="s">
        <v>3061</v>
      </c>
    </row>
    <row r="124" s="2" customFormat="1">
      <c r="A124" s="40"/>
      <c r="B124" s="41"/>
      <c r="C124" s="42"/>
      <c r="D124" s="228" t="s">
        <v>165</v>
      </c>
      <c r="E124" s="42"/>
      <c r="F124" s="229" t="s">
        <v>3060</v>
      </c>
      <c r="G124" s="42"/>
      <c r="H124" s="42"/>
      <c r="I124" s="230"/>
      <c r="J124" s="42"/>
      <c r="K124" s="42"/>
      <c r="L124" s="46"/>
      <c r="M124" s="231"/>
      <c r="N124" s="232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165</v>
      </c>
      <c r="AU124" s="19" t="s">
        <v>81</v>
      </c>
    </row>
    <row r="125" s="2" customFormat="1" ht="14.4" customHeight="1">
      <c r="A125" s="40"/>
      <c r="B125" s="41"/>
      <c r="C125" s="215" t="s">
        <v>87</v>
      </c>
      <c r="D125" s="215" t="s">
        <v>158</v>
      </c>
      <c r="E125" s="216" t="s">
        <v>3062</v>
      </c>
      <c r="F125" s="217" t="s">
        <v>3063</v>
      </c>
      <c r="G125" s="218" t="s">
        <v>2904</v>
      </c>
      <c r="H125" s="219">
        <v>1</v>
      </c>
      <c r="I125" s="220"/>
      <c r="J125" s="221">
        <f>ROUND(I125*H125,2)</f>
        <v>0</v>
      </c>
      <c r="K125" s="217" t="s">
        <v>338</v>
      </c>
      <c r="L125" s="46"/>
      <c r="M125" s="222" t="s">
        <v>28</v>
      </c>
      <c r="N125" s="223" t="s">
        <v>45</v>
      </c>
      <c r="O125" s="86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163</v>
      </c>
      <c r="AT125" s="226" t="s">
        <v>158</v>
      </c>
      <c r="AU125" s="226" t="s">
        <v>81</v>
      </c>
      <c r="AY125" s="19" t="s">
        <v>156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81</v>
      </c>
      <c r="BK125" s="227">
        <f>ROUND(I125*H125,2)</f>
        <v>0</v>
      </c>
      <c r="BL125" s="19" t="s">
        <v>163</v>
      </c>
      <c r="BM125" s="226" t="s">
        <v>3064</v>
      </c>
    </row>
    <row r="126" s="2" customFormat="1">
      <c r="A126" s="40"/>
      <c r="B126" s="41"/>
      <c r="C126" s="42"/>
      <c r="D126" s="228" t="s">
        <v>165</v>
      </c>
      <c r="E126" s="42"/>
      <c r="F126" s="229" t="s">
        <v>3063</v>
      </c>
      <c r="G126" s="42"/>
      <c r="H126" s="42"/>
      <c r="I126" s="230"/>
      <c r="J126" s="42"/>
      <c r="K126" s="42"/>
      <c r="L126" s="46"/>
      <c r="M126" s="231"/>
      <c r="N126" s="232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165</v>
      </c>
      <c r="AU126" s="19" t="s">
        <v>81</v>
      </c>
    </row>
    <row r="127" s="2" customFormat="1" ht="14.4" customHeight="1">
      <c r="A127" s="40"/>
      <c r="B127" s="41"/>
      <c r="C127" s="215" t="s">
        <v>821</v>
      </c>
      <c r="D127" s="215" t="s">
        <v>158</v>
      </c>
      <c r="E127" s="216" t="s">
        <v>3065</v>
      </c>
      <c r="F127" s="217" t="s">
        <v>3066</v>
      </c>
      <c r="G127" s="218" t="s">
        <v>2991</v>
      </c>
      <c r="H127" s="219">
        <v>1</v>
      </c>
      <c r="I127" s="220"/>
      <c r="J127" s="221">
        <f>ROUND(I127*H127,2)</f>
        <v>0</v>
      </c>
      <c r="K127" s="217" t="s">
        <v>338</v>
      </c>
      <c r="L127" s="46"/>
      <c r="M127" s="222" t="s">
        <v>28</v>
      </c>
      <c r="N127" s="223" t="s">
        <v>45</v>
      </c>
      <c r="O127" s="86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163</v>
      </c>
      <c r="AT127" s="226" t="s">
        <v>158</v>
      </c>
      <c r="AU127" s="226" t="s">
        <v>81</v>
      </c>
      <c r="AY127" s="19" t="s">
        <v>156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81</v>
      </c>
      <c r="BK127" s="227">
        <f>ROUND(I127*H127,2)</f>
        <v>0</v>
      </c>
      <c r="BL127" s="19" t="s">
        <v>163</v>
      </c>
      <c r="BM127" s="226" t="s">
        <v>3067</v>
      </c>
    </row>
    <row r="128" s="2" customFormat="1">
      <c r="A128" s="40"/>
      <c r="B128" s="41"/>
      <c r="C128" s="42"/>
      <c r="D128" s="228" t="s">
        <v>165</v>
      </c>
      <c r="E128" s="42"/>
      <c r="F128" s="229" t="s">
        <v>3066</v>
      </c>
      <c r="G128" s="42"/>
      <c r="H128" s="42"/>
      <c r="I128" s="230"/>
      <c r="J128" s="42"/>
      <c r="K128" s="42"/>
      <c r="L128" s="46"/>
      <c r="M128" s="231"/>
      <c r="N128" s="232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165</v>
      </c>
      <c r="AU128" s="19" t="s">
        <v>81</v>
      </c>
    </row>
    <row r="129" s="2" customFormat="1" ht="14.4" customHeight="1">
      <c r="A129" s="40"/>
      <c r="B129" s="41"/>
      <c r="C129" s="215" t="s">
        <v>825</v>
      </c>
      <c r="D129" s="215" t="s">
        <v>158</v>
      </c>
      <c r="E129" s="216" t="s">
        <v>3068</v>
      </c>
      <c r="F129" s="217" t="s">
        <v>3069</v>
      </c>
      <c r="G129" s="218" t="s">
        <v>2904</v>
      </c>
      <c r="H129" s="219">
        <v>2</v>
      </c>
      <c r="I129" s="220"/>
      <c r="J129" s="221">
        <f>ROUND(I129*H129,2)</f>
        <v>0</v>
      </c>
      <c r="K129" s="217" t="s">
        <v>338</v>
      </c>
      <c r="L129" s="46"/>
      <c r="M129" s="222" t="s">
        <v>28</v>
      </c>
      <c r="N129" s="223" t="s">
        <v>45</v>
      </c>
      <c r="O129" s="86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163</v>
      </c>
      <c r="AT129" s="226" t="s">
        <v>158</v>
      </c>
      <c r="AU129" s="226" t="s">
        <v>81</v>
      </c>
      <c r="AY129" s="19" t="s">
        <v>156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81</v>
      </c>
      <c r="BK129" s="227">
        <f>ROUND(I129*H129,2)</f>
        <v>0</v>
      </c>
      <c r="BL129" s="19" t="s">
        <v>163</v>
      </c>
      <c r="BM129" s="226" t="s">
        <v>3070</v>
      </c>
    </row>
    <row r="130" s="2" customFormat="1">
      <c r="A130" s="40"/>
      <c r="B130" s="41"/>
      <c r="C130" s="42"/>
      <c r="D130" s="228" t="s">
        <v>165</v>
      </c>
      <c r="E130" s="42"/>
      <c r="F130" s="229" t="s">
        <v>3069</v>
      </c>
      <c r="G130" s="42"/>
      <c r="H130" s="42"/>
      <c r="I130" s="230"/>
      <c r="J130" s="42"/>
      <c r="K130" s="42"/>
      <c r="L130" s="46"/>
      <c r="M130" s="231"/>
      <c r="N130" s="232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165</v>
      </c>
      <c r="AU130" s="19" t="s">
        <v>81</v>
      </c>
    </row>
    <row r="131" s="2" customFormat="1" ht="14.4" customHeight="1">
      <c r="A131" s="40"/>
      <c r="B131" s="41"/>
      <c r="C131" s="215" t="s">
        <v>833</v>
      </c>
      <c r="D131" s="215" t="s">
        <v>158</v>
      </c>
      <c r="E131" s="216" t="s">
        <v>3071</v>
      </c>
      <c r="F131" s="217" t="s">
        <v>3066</v>
      </c>
      <c r="G131" s="218" t="s">
        <v>2991</v>
      </c>
      <c r="H131" s="219">
        <v>2</v>
      </c>
      <c r="I131" s="220"/>
      <c r="J131" s="221">
        <f>ROUND(I131*H131,2)</f>
        <v>0</v>
      </c>
      <c r="K131" s="217" t="s">
        <v>338</v>
      </c>
      <c r="L131" s="46"/>
      <c r="M131" s="222" t="s">
        <v>28</v>
      </c>
      <c r="N131" s="223" t="s">
        <v>45</v>
      </c>
      <c r="O131" s="86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163</v>
      </c>
      <c r="AT131" s="226" t="s">
        <v>158</v>
      </c>
      <c r="AU131" s="226" t="s">
        <v>81</v>
      </c>
      <c r="AY131" s="19" t="s">
        <v>156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81</v>
      </c>
      <c r="BK131" s="227">
        <f>ROUND(I131*H131,2)</f>
        <v>0</v>
      </c>
      <c r="BL131" s="19" t="s">
        <v>163</v>
      </c>
      <c r="BM131" s="226" t="s">
        <v>3072</v>
      </c>
    </row>
    <row r="132" s="2" customFormat="1">
      <c r="A132" s="40"/>
      <c r="B132" s="41"/>
      <c r="C132" s="42"/>
      <c r="D132" s="228" t="s">
        <v>165</v>
      </c>
      <c r="E132" s="42"/>
      <c r="F132" s="229" t="s">
        <v>3066</v>
      </c>
      <c r="G132" s="42"/>
      <c r="H132" s="42"/>
      <c r="I132" s="230"/>
      <c r="J132" s="42"/>
      <c r="K132" s="42"/>
      <c r="L132" s="46"/>
      <c r="M132" s="231"/>
      <c r="N132" s="232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165</v>
      </c>
      <c r="AU132" s="19" t="s">
        <v>81</v>
      </c>
    </row>
    <row r="133" s="2" customFormat="1" ht="14.4" customHeight="1">
      <c r="A133" s="40"/>
      <c r="B133" s="41"/>
      <c r="C133" s="215" t="s">
        <v>839</v>
      </c>
      <c r="D133" s="215" t="s">
        <v>158</v>
      </c>
      <c r="E133" s="216" t="s">
        <v>3073</v>
      </c>
      <c r="F133" s="217" t="s">
        <v>3074</v>
      </c>
      <c r="G133" s="218" t="s">
        <v>289</v>
      </c>
      <c r="H133" s="219">
        <v>200</v>
      </c>
      <c r="I133" s="220"/>
      <c r="J133" s="221">
        <f>ROUND(I133*H133,2)</f>
        <v>0</v>
      </c>
      <c r="K133" s="217" t="s">
        <v>338</v>
      </c>
      <c r="L133" s="46"/>
      <c r="M133" s="222" t="s">
        <v>28</v>
      </c>
      <c r="N133" s="223" t="s">
        <v>45</v>
      </c>
      <c r="O133" s="86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163</v>
      </c>
      <c r="AT133" s="226" t="s">
        <v>158</v>
      </c>
      <c r="AU133" s="226" t="s">
        <v>81</v>
      </c>
      <c r="AY133" s="19" t="s">
        <v>156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81</v>
      </c>
      <c r="BK133" s="227">
        <f>ROUND(I133*H133,2)</f>
        <v>0</v>
      </c>
      <c r="BL133" s="19" t="s">
        <v>163</v>
      </c>
      <c r="BM133" s="226" t="s">
        <v>3075</v>
      </c>
    </row>
    <row r="134" s="2" customFormat="1">
      <c r="A134" s="40"/>
      <c r="B134" s="41"/>
      <c r="C134" s="42"/>
      <c r="D134" s="228" t="s">
        <v>165</v>
      </c>
      <c r="E134" s="42"/>
      <c r="F134" s="229" t="s">
        <v>3074</v>
      </c>
      <c r="G134" s="42"/>
      <c r="H134" s="42"/>
      <c r="I134" s="230"/>
      <c r="J134" s="42"/>
      <c r="K134" s="42"/>
      <c r="L134" s="46"/>
      <c r="M134" s="231"/>
      <c r="N134" s="232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165</v>
      </c>
      <c r="AU134" s="19" t="s">
        <v>81</v>
      </c>
    </row>
    <row r="135" s="2" customFormat="1" ht="14.4" customHeight="1">
      <c r="A135" s="40"/>
      <c r="B135" s="41"/>
      <c r="C135" s="215" t="s">
        <v>844</v>
      </c>
      <c r="D135" s="215" t="s">
        <v>158</v>
      </c>
      <c r="E135" s="216" t="s">
        <v>3076</v>
      </c>
      <c r="F135" s="217" t="s">
        <v>3077</v>
      </c>
      <c r="G135" s="218" t="s">
        <v>2904</v>
      </c>
      <c r="H135" s="219">
        <v>60</v>
      </c>
      <c r="I135" s="220"/>
      <c r="J135" s="221">
        <f>ROUND(I135*H135,2)</f>
        <v>0</v>
      </c>
      <c r="K135" s="217" t="s">
        <v>338</v>
      </c>
      <c r="L135" s="46"/>
      <c r="M135" s="222" t="s">
        <v>28</v>
      </c>
      <c r="N135" s="223" t="s">
        <v>45</v>
      </c>
      <c r="O135" s="86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163</v>
      </c>
      <c r="AT135" s="226" t="s">
        <v>158</v>
      </c>
      <c r="AU135" s="226" t="s">
        <v>81</v>
      </c>
      <c r="AY135" s="19" t="s">
        <v>156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81</v>
      </c>
      <c r="BK135" s="227">
        <f>ROUND(I135*H135,2)</f>
        <v>0</v>
      </c>
      <c r="BL135" s="19" t="s">
        <v>163</v>
      </c>
      <c r="BM135" s="226" t="s">
        <v>3078</v>
      </c>
    </row>
    <row r="136" s="2" customFormat="1">
      <c r="A136" s="40"/>
      <c r="B136" s="41"/>
      <c r="C136" s="42"/>
      <c r="D136" s="228" t="s">
        <v>165</v>
      </c>
      <c r="E136" s="42"/>
      <c r="F136" s="229" t="s">
        <v>3077</v>
      </c>
      <c r="G136" s="42"/>
      <c r="H136" s="42"/>
      <c r="I136" s="230"/>
      <c r="J136" s="42"/>
      <c r="K136" s="42"/>
      <c r="L136" s="46"/>
      <c r="M136" s="231"/>
      <c r="N136" s="232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165</v>
      </c>
      <c r="AU136" s="19" t="s">
        <v>81</v>
      </c>
    </row>
    <row r="137" s="2" customFormat="1" ht="14.4" customHeight="1">
      <c r="A137" s="40"/>
      <c r="B137" s="41"/>
      <c r="C137" s="215" t="s">
        <v>853</v>
      </c>
      <c r="D137" s="215" t="s">
        <v>158</v>
      </c>
      <c r="E137" s="216" t="s">
        <v>3079</v>
      </c>
      <c r="F137" s="217" t="s">
        <v>3080</v>
      </c>
      <c r="G137" s="218" t="s">
        <v>2904</v>
      </c>
      <c r="H137" s="219">
        <v>120</v>
      </c>
      <c r="I137" s="220"/>
      <c r="J137" s="221">
        <f>ROUND(I137*H137,2)</f>
        <v>0</v>
      </c>
      <c r="K137" s="217" t="s">
        <v>338</v>
      </c>
      <c r="L137" s="46"/>
      <c r="M137" s="222" t="s">
        <v>28</v>
      </c>
      <c r="N137" s="223" t="s">
        <v>45</v>
      </c>
      <c r="O137" s="86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163</v>
      </c>
      <c r="AT137" s="226" t="s">
        <v>158</v>
      </c>
      <c r="AU137" s="226" t="s">
        <v>81</v>
      </c>
      <c r="AY137" s="19" t="s">
        <v>156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81</v>
      </c>
      <c r="BK137" s="227">
        <f>ROUND(I137*H137,2)</f>
        <v>0</v>
      </c>
      <c r="BL137" s="19" t="s">
        <v>163</v>
      </c>
      <c r="BM137" s="226" t="s">
        <v>3081</v>
      </c>
    </row>
    <row r="138" s="2" customFormat="1">
      <c r="A138" s="40"/>
      <c r="B138" s="41"/>
      <c r="C138" s="42"/>
      <c r="D138" s="228" t="s">
        <v>165</v>
      </c>
      <c r="E138" s="42"/>
      <c r="F138" s="229" t="s">
        <v>3080</v>
      </c>
      <c r="G138" s="42"/>
      <c r="H138" s="42"/>
      <c r="I138" s="230"/>
      <c r="J138" s="42"/>
      <c r="K138" s="42"/>
      <c r="L138" s="46"/>
      <c r="M138" s="231"/>
      <c r="N138" s="232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165</v>
      </c>
      <c r="AU138" s="19" t="s">
        <v>81</v>
      </c>
    </row>
    <row r="139" s="2" customFormat="1" ht="14.4" customHeight="1">
      <c r="A139" s="40"/>
      <c r="B139" s="41"/>
      <c r="C139" s="215" t="s">
        <v>858</v>
      </c>
      <c r="D139" s="215" t="s">
        <v>158</v>
      </c>
      <c r="E139" s="216" t="s">
        <v>3082</v>
      </c>
      <c r="F139" s="217" t="s">
        <v>3083</v>
      </c>
      <c r="G139" s="218" t="s">
        <v>2904</v>
      </c>
      <c r="H139" s="219">
        <v>80</v>
      </c>
      <c r="I139" s="220"/>
      <c r="J139" s="221">
        <f>ROUND(I139*H139,2)</f>
        <v>0</v>
      </c>
      <c r="K139" s="217" t="s">
        <v>338</v>
      </c>
      <c r="L139" s="46"/>
      <c r="M139" s="222" t="s">
        <v>28</v>
      </c>
      <c r="N139" s="223" t="s">
        <v>45</v>
      </c>
      <c r="O139" s="86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163</v>
      </c>
      <c r="AT139" s="226" t="s">
        <v>158</v>
      </c>
      <c r="AU139" s="226" t="s">
        <v>81</v>
      </c>
      <c r="AY139" s="19" t="s">
        <v>156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81</v>
      </c>
      <c r="BK139" s="227">
        <f>ROUND(I139*H139,2)</f>
        <v>0</v>
      </c>
      <c r="BL139" s="19" t="s">
        <v>163</v>
      </c>
      <c r="BM139" s="226" t="s">
        <v>3084</v>
      </c>
    </row>
    <row r="140" s="2" customFormat="1">
      <c r="A140" s="40"/>
      <c r="B140" s="41"/>
      <c r="C140" s="42"/>
      <c r="D140" s="228" t="s">
        <v>165</v>
      </c>
      <c r="E140" s="42"/>
      <c r="F140" s="229" t="s">
        <v>3083</v>
      </c>
      <c r="G140" s="42"/>
      <c r="H140" s="42"/>
      <c r="I140" s="230"/>
      <c r="J140" s="42"/>
      <c r="K140" s="42"/>
      <c r="L140" s="46"/>
      <c r="M140" s="231"/>
      <c r="N140" s="232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165</v>
      </c>
      <c r="AU140" s="19" t="s">
        <v>81</v>
      </c>
    </row>
    <row r="141" s="2" customFormat="1" ht="14.4" customHeight="1">
      <c r="A141" s="40"/>
      <c r="B141" s="41"/>
      <c r="C141" s="215" t="s">
        <v>864</v>
      </c>
      <c r="D141" s="215" t="s">
        <v>158</v>
      </c>
      <c r="E141" s="216" t="s">
        <v>3085</v>
      </c>
      <c r="F141" s="217" t="s">
        <v>3086</v>
      </c>
      <c r="G141" s="218" t="s">
        <v>2904</v>
      </c>
      <c r="H141" s="219">
        <v>100</v>
      </c>
      <c r="I141" s="220"/>
      <c r="J141" s="221">
        <f>ROUND(I141*H141,2)</f>
        <v>0</v>
      </c>
      <c r="K141" s="217" t="s">
        <v>338</v>
      </c>
      <c r="L141" s="46"/>
      <c r="M141" s="222" t="s">
        <v>28</v>
      </c>
      <c r="N141" s="223" t="s">
        <v>45</v>
      </c>
      <c r="O141" s="86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163</v>
      </c>
      <c r="AT141" s="226" t="s">
        <v>158</v>
      </c>
      <c r="AU141" s="226" t="s">
        <v>81</v>
      </c>
      <c r="AY141" s="19" t="s">
        <v>156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81</v>
      </c>
      <c r="BK141" s="227">
        <f>ROUND(I141*H141,2)</f>
        <v>0</v>
      </c>
      <c r="BL141" s="19" t="s">
        <v>163</v>
      </c>
      <c r="BM141" s="226" t="s">
        <v>3087</v>
      </c>
    </row>
    <row r="142" s="2" customFormat="1">
      <c r="A142" s="40"/>
      <c r="B142" s="41"/>
      <c r="C142" s="42"/>
      <c r="D142" s="228" t="s">
        <v>165</v>
      </c>
      <c r="E142" s="42"/>
      <c r="F142" s="229" t="s">
        <v>3086</v>
      </c>
      <c r="G142" s="42"/>
      <c r="H142" s="42"/>
      <c r="I142" s="230"/>
      <c r="J142" s="42"/>
      <c r="K142" s="42"/>
      <c r="L142" s="46"/>
      <c r="M142" s="231"/>
      <c r="N142" s="232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165</v>
      </c>
      <c r="AU142" s="19" t="s">
        <v>81</v>
      </c>
    </row>
    <row r="143" s="2" customFormat="1" ht="14.4" customHeight="1">
      <c r="A143" s="40"/>
      <c r="B143" s="41"/>
      <c r="C143" s="215" t="s">
        <v>868</v>
      </c>
      <c r="D143" s="215" t="s">
        <v>158</v>
      </c>
      <c r="E143" s="216" t="s">
        <v>3088</v>
      </c>
      <c r="F143" s="217" t="s">
        <v>3089</v>
      </c>
      <c r="G143" s="218" t="s">
        <v>289</v>
      </c>
      <c r="H143" s="219">
        <v>120</v>
      </c>
      <c r="I143" s="220"/>
      <c r="J143" s="221">
        <f>ROUND(I143*H143,2)</f>
        <v>0</v>
      </c>
      <c r="K143" s="217" t="s">
        <v>338</v>
      </c>
      <c r="L143" s="46"/>
      <c r="M143" s="222" t="s">
        <v>28</v>
      </c>
      <c r="N143" s="223" t="s">
        <v>45</v>
      </c>
      <c r="O143" s="86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163</v>
      </c>
      <c r="AT143" s="226" t="s">
        <v>158</v>
      </c>
      <c r="AU143" s="226" t="s">
        <v>81</v>
      </c>
      <c r="AY143" s="19" t="s">
        <v>156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81</v>
      </c>
      <c r="BK143" s="227">
        <f>ROUND(I143*H143,2)</f>
        <v>0</v>
      </c>
      <c r="BL143" s="19" t="s">
        <v>163</v>
      </c>
      <c r="BM143" s="226" t="s">
        <v>3090</v>
      </c>
    </row>
    <row r="144" s="2" customFormat="1">
      <c r="A144" s="40"/>
      <c r="B144" s="41"/>
      <c r="C144" s="42"/>
      <c r="D144" s="228" t="s">
        <v>165</v>
      </c>
      <c r="E144" s="42"/>
      <c r="F144" s="229" t="s">
        <v>3089</v>
      </c>
      <c r="G144" s="42"/>
      <c r="H144" s="42"/>
      <c r="I144" s="230"/>
      <c r="J144" s="42"/>
      <c r="K144" s="42"/>
      <c r="L144" s="46"/>
      <c r="M144" s="231"/>
      <c r="N144" s="232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165</v>
      </c>
      <c r="AU144" s="19" t="s">
        <v>81</v>
      </c>
    </row>
    <row r="145" s="2" customFormat="1" ht="14.4" customHeight="1">
      <c r="A145" s="40"/>
      <c r="B145" s="41"/>
      <c r="C145" s="215" t="s">
        <v>872</v>
      </c>
      <c r="D145" s="215" t="s">
        <v>158</v>
      </c>
      <c r="E145" s="216" t="s">
        <v>3091</v>
      </c>
      <c r="F145" s="217" t="s">
        <v>3092</v>
      </c>
      <c r="G145" s="218" t="s">
        <v>289</v>
      </c>
      <c r="H145" s="219">
        <v>110</v>
      </c>
      <c r="I145" s="220"/>
      <c r="J145" s="221">
        <f>ROUND(I145*H145,2)</f>
        <v>0</v>
      </c>
      <c r="K145" s="217" t="s">
        <v>338</v>
      </c>
      <c r="L145" s="46"/>
      <c r="M145" s="222" t="s">
        <v>28</v>
      </c>
      <c r="N145" s="223" t="s">
        <v>45</v>
      </c>
      <c r="O145" s="86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163</v>
      </c>
      <c r="AT145" s="226" t="s">
        <v>158</v>
      </c>
      <c r="AU145" s="226" t="s">
        <v>81</v>
      </c>
      <c r="AY145" s="19" t="s">
        <v>156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81</v>
      </c>
      <c r="BK145" s="227">
        <f>ROUND(I145*H145,2)</f>
        <v>0</v>
      </c>
      <c r="BL145" s="19" t="s">
        <v>163</v>
      </c>
      <c r="BM145" s="226" t="s">
        <v>3093</v>
      </c>
    </row>
    <row r="146" s="2" customFormat="1">
      <c r="A146" s="40"/>
      <c r="B146" s="41"/>
      <c r="C146" s="42"/>
      <c r="D146" s="228" t="s">
        <v>165</v>
      </c>
      <c r="E146" s="42"/>
      <c r="F146" s="229" t="s">
        <v>3092</v>
      </c>
      <c r="G146" s="42"/>
      <c r="H146" s="42"/>
      <c r="I146" s="230"/>
      <c r="J146" s="42"/>
      <c r="K146" s="42"/>
      <c r="L146" s="46"/>
      <c r="M146" s="231"/>
      <c r="N146" s="232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165</v>
      </c>
      <c r="AU146" s="19" t="s">
        <v>81</v>
      </c>
    </row>
    <row r="147" s="2" customFormat="1" ht="14.4" customHeight="1">
      <c r="A147" s="40"/>
      <c r="B147" s="41"/>
      <c r="C147" s="215" t="s">
        <v>877</v>
      </c>
      <c r="D147" s="215" t="s">
        <v>158</v>
      </c>
      <c r="E147" s="216" t="s">
        <v>3094</v>
      </c>
      <c r="F147" s="217" t="s">
        <v>3095</v>
      </c>
      <c r="G147" s="218" t="s">
        <v>2904</v>
      </c>
      <c r="H147" s="219">
        <v>9</v>
      </c>
      <c r="I147" s="220"/>
      <c r="J147" s="221">
        <f>ROUND(I147*H147,2)</f>
        <v>0</v>
      </c>
      <c r="K147" s="217" t="s">
        <v>338</v>
      </c>
      <c r="L147" s="46"/>
      <c r="M147" s="222" t="s">
        <v>28</v>
      </c>
      <c r="N147" s="223" t="s">
        <v>45</v>
      </c>
      <c r="O147" s="86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163</v>
      </c>
      <c r="AT147" s="226" t="s">
        <v>158</v>
      </c>
      <c r="AU147" s="226" t="s">
        <v>81</v>
      </c>
      <c r="AY147" s="19" t="s">
        <v>156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81</v>
      </c>
      <c r="BK147" s="227">
        <f>ROUND(I147*H147,2)</f>
        <v>0</v>
      </c>
      <c r="BL147" s="19" t="s">
        <v>163</v>
      </c>
      <c r="BM147" s="226" t="s">
        <v>3096</v>
      </c>
    </row>
    <row r="148" s="2" customFormat="1">
      <c r="A148" s="40"/>
      <c r="B148" s="41"/>
      <c r="C148" s="42"/>
      <c r="D148" s="228" t="s">
        <v>165</v>
      </c>
      <c r="E148" s="42"/>
      <c r="F148" s="229" t="s">
        <v>3095</v>
      </c>
      <c r="G148" s="42"/>
      <c r="H148" s="42"/>
      <c r="I148" s="230"/>
      <c r="J148" s="42"/>
      <c r="K148" s="42"/>
      <c r="L148" s="46"/>
      <c r="M148" s="231"/>
      <c r="N148" s="232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165</v>
      </c>
      <c r="AU148" s="19" t="s">
        <v>81</v>
      </c>
    </row>
    <row r="149" s="2" customFormat="1" ht="24.15" customHeight="1">
      <c r="A149" s="40"/>
      <c r="B149" s="41"/>
      <c r="C149" s="215" t="s">
        <v>884</v>
      </c>
      <c r="D149" s="215" t="s">
        <v>158</v>
      </c>
      <c r="E149" s="216" t="s">
        <v>3097</v>
      </c>
      <c r="F149" s="217" t="s">
        <v>3098</v>
      </c>
      <c r="G149" s="218" t="s">
        <v>2904</v>
      </c>
      <c r="H149" s="219">
        <v>9</v>
      </c>
      <c r="I149" s="220"/>
      <c r="J149" s="221">
        <f>ROUND(I149*H149,2)</f>
        <v>0</v>
      </c>
      <c r="K149" s="217" t="s">
        <v>338</v>
      </c>
      <c r="L149" s="46"/>
      <c r="M149" s="222" t="s">
        <v>28</v>
      </c>
      <c r="N149" s="223" t="s">
        <v>45</v>
      </c>
      <c r="O149" s="86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163</v>
      </c>
      <c r="AT149" s="226" t="s">
        <v>158</v>
      </c>
      <c r="AU149" s="226" t="s">
        <v>81</v>
      </c>
      <c r="AY149" s="19" t="s">
        <v>156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81</v>
      </c>
      <c r="BK149" s="227">
        <f>ROUND(I149*H149,2)</f>
        <v>0</v>
      </c>
      <c r="BL149" s="19" t="s">
        <v>163</v>
      </c>
      <c r="BM149" s="226" t="s">
        <v>3099</v>
      </c>
    </row>
    <row r="150" s="2" customFormat="1">
      <c r="A150" s="40"/>
      <c r="B150" s="41"/>
      <c r="C150" s="42"/>
      <c r="D150" s="228" t="s">
        <v>165</v>
      </c>
      <c r="E150" s="42"/>
      <c r="F150" s="229" t="s">
        <v>3098</v>
      </c>
      <c r="G150" s="42"/>
      <c r="H150" s="42"/>
      <c r="I150" s="230"/>
      <c r="J150" s="42"/>
      <c r="K150" s="42"/>
      <c r="L150" s="46"/>
      <c r="M150" s="231"/>
      <c r="N150" s="232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165</v>
      </c>
      <c r="AU150" s="19" t="s">
        <v>81</v>
      </c>
    </row>
    <row r="151" s="2" customFormat="1" ht="24.15" customHeight="1">
      <c r="A151" s="40"/>
      <c r="B151" s="41"/>
      <c r="C151" s="215" t="s">
        <v>889</v>
      </c>
      <c r="D151" s="215" t="s">
        <v>158</v>
      </c>
      <c r="E151" s="216" t="s">
        <v>3100</v>
      </c>
      <c r="F151" s="217" t="s">
        <v>3101</v>
      </c>
      <c r="G151" s="218" t="s">
        <v>2904</v>
      </c>
      <c r="H151" s="219">
        <v>3</v>
      </c>
      <c r="I151" s="220"/>
      <c r="J151" s="221">
        <f>ROUND(I151*H151,2)</f>
        <v>0</v>
      </c>
      <c r="K151" s="217" t="s">
        <v>338</v>
      </c>
      <c r="L151" s="46"/>
      <c r="M151" s="222" t="s">
        <v>28</v>
      </c>
      <c r="N151" s="223" t="s">
        <v>45</v>
      </c>
      <c r="O151" s="86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163</v>
      </c>
      <c r="AT151" s="226" t="s">
        <v>158</v>
      </c>
      <c r="AU151" s="226" t="s">
        <v>81</v>
      </c>
      <c r="AY151" s="19" t="s">
        <v>156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81</v>
      </c>
      <c r="BK151" s="227">
        <f>ROUND(I151*H151,2)</f>
        <v>0</v>
      </c>
      <c r="BL151" s="19" t="s">
        <v>163</v>
      </c>
      <c r="BM151" s="226" t="s">
        <v>3102</v>
      </c>
    </row>
    <row r="152" s="2" customFormat="1">
      <c r="A152" s="40"/>
      <c r="B152" s="41"/>
      <c r="C152" s="42"/>
      <c r="D152" s="228" t="s">
        <v>165</v>
      </c>
      <c r="E152" s="42"/>
      <c r="F152" s="229" t="s">
        <v>3101</v>
      </c>
      <c r="G152" s="42"/>
      <c r="H152" s="42"/>
      <c r="I152" s="230"/>
      <c r="J152" s="42"/>
      <c r="K152" s="42"/>
      <c r="L152" s="46"/>
      <c r="M152" s="231"/>
      <c r="N152" s="232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165</v>
      </c>
      <c r="AU152" s="19" t="s">
        <v>81</v>
      </c>
    </row>
    <row r="153" s="2" customFormat="1" ht="14.4" customHeight="1">
      <c r="A153" s="40"/>
      <c r="B153" s="41"/>
      <c r="C153" s="215" t="s">
        <v>894</v>
      </c>
      <c r="D153" s="215" t="s">
        <v>158</v>
      </c>
      <c r="E153" s="216" t="s">
        <v>3103</v>
      </c>
      <c r="F153" s="217" t="s">
        <v>3104</v>
      </c>
      <c r="G153" s="218" t="s">
        <v>218</v>
      </c>
      <c r="H153" s="219">
        <v>0.90000000000000002</v>
      </c>
      <c r="I153" s="220"/>
      <c r="J153" s="221">
        <f>ROUND(I153*H153,2)</f>
        <v>0</v>
      </c>
      <c r="K153" s="217" t="s">
        <v>338</v>
      </c>
      <c r="L153" s="46"/>
      <c r="M153" s="222" t="s">
        <v>28</v>
      </c>
      <c r="N153" s="223" t="s">
        <v>45</v>
      </c>
      <c r="O153" s="86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163</v>
      </c>
      <c r="AT153" s="226" t="s">
        <v>158</v>
      </c>
      <c r="AU153" s="226" t="s">
        <v>81</v>
      </c>
      <c r="AY153" s="19" t="s">
        <v>156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81</v>
      </c>
      <c r="BK153" s="227">
        <f>ROUND(I153*H153,2)</f>
        <v>0</v>
      </c>
      <c r="BL153" s="19" t="s">
        <v>163</v>
      </c>
      <c r="BM153" s="226" t="s">
        <v>3105</v>
      </c>
    </row>
    <row r="154" s="2" customFormat="1">
      <c r="A154" s="40"/>
      <c r="B154" s="41"/>
      <c r="C154" s="42"/>
      <c r="D154" s="228" t="s">
        <v>165</v>
      </c>
      <c r="E154" s="42"/>
      <c r="F154" s="229" t="s">
        <v>3104</v>
      </c>
      <c r="G154" s="42"/>
      <c r="H154" s="42"/>
      <c r="I154" s="230"/>
      <c r="J154" s="42"/>
      <c r="K154" s="42"/>
      <c r="L154" s="46"/>
      <c r="M154" s="231"/>
      <c r="N154" s="232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165</v>
      </c>
      <c r="AU154" s="19" t="s">
        <v>81</v>
      </c>
    </row>
    <row r="155" s="2" customFormat="1" ht="14.4" customHeight="1">
      <c r="A155" s="40"/>
      <c r="B155" s="41"/>
      <c r="C155" s="215" t="s">
        <v>898</v>
      </c>
      <c r="D155" s="215" t="s">
        <v>158</v>
      </c>
      <c r="E155" s="216" t="s">
        <v>3106</v>
      </c>
      <c r="F155" s="217" t="s">
        <v>3107</v>
      </c>
      <c r="G155" s="218" t="s">
        <v>2991</v>
      </c>
      <c r="H155" s="219">
        <v>1</v>
      </c>
      <c r="I155" s="220"/>
      <c r="J155" s="221">
        <f>ROUND(I155*H155,2)</f>
        <v>0</v>
      </c>
      <c r="K155" s="217" t="s">
        <v>338</v>
      </c>
      <c r="L155" s="46"/>
      <c r="M155" s="222" t="s">
        <v>28</v>
      </c>
      <c r="N155" s="223" t="s">
        <v>45</v>
      </c>
      <c r="O155" s="86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163</v>
      </c>
      <c r="AT155" s="226" t="s">
        <v>158</v>
      </c>
      <c r="AU155" s="226" t="s">
        <v>81</v>
      </c>
      <c r="AY155" s="19" t="s">
        <v>156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81</v>
      </c>
      <c r="BK155" s="227">
        <f>ROUND(I155*H155,2)</f>
        <v>0</v>
      </c>
      <c r="BL155" s="19" t="s">
        <v>163</v>
      </c>
      <c r="BM155" s="226" t="s">
        <v>3108</v>
      </c>
    </row>
    <row r="156" s="2" customFormat="1">
      <c r="A156" s="40"/>
      <c r="B156" s="41"/>
      <c r="C156" s="42"/>
      <c r="D156" s="228" t="s">
        <v>165</v>
      </c>
      <c r="E156" s="42"/>
      <c r="F156" s="229" t="s">
        <v>3107</v>
      </c>
      <c r="G156" s="42"/>
      <c r="H156" s="42"/>
      <c r="I156" s="230"/>
      <c r="J156" s="42"/>
      <c r="K156" s="42"/>
      <c r="L156" s="46"/>
      <c r="M156" s="231"/>
      <c r="N156" s="232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165</v>
      </c>
      <c r="AU156" s="19" t="s">
        <v>81</v>
      </c>
    </row>
    <row r="157" s="2" customFormat="1" ht="37.8" customHeight="1">
      <c r="A157" s="40"/>
      <c r="B157" s="41"/>
      <c r="C157" s="215" t="s">
        <v>902</v>
      </c>
      <c r="D157" s="215" t="s">
        <v>158</v>
      </c>
      <c r="E157" s="216" t="s">
        <v>3109</v>
      </c>
      <c r="F157" s="217" t="s">
        <v>3110</v>
      </c>
      <c r="G157" s="218" t="s">
        <v>2991</v>
      </c>
      <c r="H157" s="219">
        <v>1</v>
      </c>
      <c r="I157" s="220"/>
      <c r="J157" s="221">
        <f>ROUND(I157*H157,2)</f>
        <v>0</v>
      </c>
      <c r="K157" s="217" t="s">
        <v>338</v>
      </c>
      <c r="L157" s="46"/>
      <c r="M157" s="222" t="s">
        <v>28</v>
      </c>
      <c r="N157" s="223" t="s">
        <v>45</v>
      </c>
      <c r="O157" s="86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163</v>
      </c>
      <c r="AT157" s="226" t="s">
        <v>158</v>
      </c>
      <c r="AU157" s="226" t="s">
        <v>81</v>
      </c>
      <c r="AY157" s="19" t="s">
        <v>156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81</v>
      </c>
      <c r="BK157" s="227">
        <f>ROUND(I157*H157,2)</f>
        <v>0</v>
      </c>
      <c r="BL157" s="19" t="s">
        <v>163</v>
      </c>
      <c r="BM157" s="226" t="s">
        <v>3111</v>
      </c>
    </row>
    <row r="158" s="2" customFormat="1">
      <c r="A158" s="40"/>
      <c r="B158" s="41"/>
      <c r="C158" s="42"/>
      <c r="D158" s="228" t="s">
        <v>165</v>
      </c>
      <c r="E158" s="42"/>
      <c r="F158" s="229" t="s">
        <v>3110</v>
      </c>
      <c r="G158" s="42"/>
      <c r="H158" s="42"/>
      <c r="I158" s="230"/>
      <c r="J158" s="42"/>
      <c r="K158" s="42"/>
      <c r="L158" s="46"/>
      <c r="M158" s="231"/>
      <c r="N158" s="232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165</v>
      </c>
      <c r="AU158" s="19" t="s">
        <v>81</v>
      </c>
    </row>
    <row r="159" s="2" customFormat="1" ht="14.4" customHeight="1">
      <c r="A159" s="40"/>
      <c r="B159" s="41"/>
      <c r="C159" s="215" t="s">
        <v>907</v>
      </c>
      <c r="D159" s="215" t="s">
        <v>158</v>
      </c>
      <c r="E159" s="216" t="s">
        <v>3112</v>
      </c>
      <c r="F159" s="217" t="s">
        <v>3107</v>
      </c>
      <c r="G159" s="218" t="s">
        <v>2991</v>
      </c>
      <c r="H159" s="219">
        <v>1</v>
      </c>
      <c r="I159" s="220"/>
      <c r="J159" s="221">
        <f>ROUND(I159*H159,2)</f>
        <v>0</v>
      </c>
      <c r="K159" s="217" t="s">
        <v>338</v>
      </c>
      <c r="L159" s="46"/>
      <c r="M159" s="222" t="s">
        <v>28</v>
      </c>
      <c r="N159" s="223" t="s">
        <v>45</v>
      </c>
      <c r="O159" s="86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163</v>
      </c>
      <c r="AT159" s="226" t="s">
        <v>158</v>
      </c>
      <c r="AU159" s="226" t="s">
        <v>81</v>
      </c>
      <c r="AY159" s="19" t="s">
        <v>156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81</v>
      </c>
      <c r="BK159" s="227">
        <f>ROUND(I159*H159,2)</f>
        <v>0</v>
      </c>
      <c r="BL159" s="19" t="s">
        <v>163</v>
      </c>
      <c r="BM159" s="226" t="s">
        <v>3113</v>
      </c>
    </row>
    <row r="160" s="2" customFormat="1">
      <c r="A160" s="40"/>
      <c r="B160" s="41"/>
      <c r="C160" s="42"/>
      <c r="D160" s="228" t="s">
        <v>165</v>
      </c>
      <c r="E160" s="42"/>
      <c r="F160" s="229" t="s">
        <v>3107</v>
      </c>
      <c r="G160" s="42"/>
      <c r="H160" s="42"/>
      <c r="I160" s="230"/>
      <c r="J160" s="42"/>
      <c r="K160" s="42"/>
      <c r="L160" s="46"/>
      <c r="M160" s="231"/>
      <c r="N160" s="232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165</v>
      </c>
      <c r="AU160" s="19" t="s">
        <v>81</v>
      </c>
    </row>
    <row r="161" s="12" customFormat="1" ht="25.92" customHeight="1">
      <c r="A161" s="12"/>
      <c r="B161" s="199"/>
      <c r="C161" s="200"/>
      <c r="D161" s="201" t="s">
        <v>73</v>
      </c>
      <c r="E161" s="202" t="s">
        <v>3114</v>
      </c>
      <c r="F161" s="202" t="s">
        <v>3115</v>
      </c>
      <c r="G161" s="200"/>
      <c r="H161" s="200"/>
      <c r="I161" s="203"/>
      <c r="J161" s="204">
        <f>BK161</f>
        <v>0</v>
      </c>
      <c r="K161" s="200"/>
      <c r="L161" s="205"/>
      <c r="M161" s="206"/>
      <c r="N161" s="207"/>
      <c r="O161" s="207"/>
      <c r="P161" s="208">
        <f>SUM(P162:P209)</f>
        <v>0</v>
      </c>
      <c r="Q161" s="207"/>
      <c r="R161" s="208">
        <f>SUM(R162:R209)</f>
        <v>0</v>
      </c>
      <c r="S161" s="207"/>
      <c r="T161" s="209">
        <f>SUM(T162:T209)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83</v>
      </c>
      <c r="AT161" s="211" t="s">
        <v>73</v>
      </c>
      <c r="AU161" s="211" t="s">
        <v>74</v>
      </c>
      <c r="AY161" s="210" t="s">
        <v>156</v>
      </c>
      <c r="BK161" s="212">
        <f>SUM(BK162:BK209)</f>
        <v>0</v>
      </c>
    </row>
    <row r="162" s="2" customFormat="1" ht="14.4" customHeight="1">
      <c r="A162" s="40"/>
      <c r="B162" s="41"/>
      <c r="C162" s="215" t="s">
        <v>692</v>
      </c>
      <c r="D162" s="215" t="s">
        <v>158</v>
      </c>
      <c r="E162" s="216" t="s">
        <v>3116</v>
      </c>
      <c r="F162" s="217" t="s">
        <v>3117</v>
      </c>
      <c r="G162" s="218" t="s">
        <v>289</v>
      </c>
      <c r="H162" s="219">
        <v>334</v>
      </c>
      <c r="I162" s="220"/>
      <c r="J162" s="221">
        <f>ROUND(I162*H162,2)</f>
        <v>0</v>
      </c>
      <c r="K162" s="217" t="s">
        <v>338</v>
      </c>
      <c r="L162" s="46"/>
      <c r="M162" s="222" t="s">
        <v>28</v>
      </c>
      <c r="N162" s="223" t="s">
        <v>45</v>
      </c>
      <c r="O162" s="86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163</v>
      </c>
      <c r="AT162" s="226" t="s">
        <v>158</v>
      </c>
      <c r="AU162" s="226" t="s">
        <v>81</v>
      </c>
      <c r="AY162" s="19" t="s">
        <v>156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81</v>
      </c>
      <c r="BK162" s="227">
        <f>ROUND(I162*H162,2)</f>
        <v>0</v>
      </c>
      <c r="BL162" s="19" t="s">
        <v>163</v>
      </c>
      <c r="BM162" s="226" t="s">
        <v>3118</v>
      </c>
    </row>
    <row r="163" s="2" customFormat="1">
      <c r="A163" s="40"/>
      <c r="B163" s="41"/>
      <c r="C163" s="42"/>
      <c r="D163" s="228" t="s">
        <v>165</v>
      </c>
      <c r="E163" s="42"/>
      <c r="F163" s="229" t="s">
        <v>3117</v>
      </c>
      <c r="G163" s="42"/>
      <c r="H163" s="42"/>
      <c r="I163" s="230"/>
      <c r="J163" s="42"/>
      <c r="K163" s="42"/>
      <c r="L163" s="46"/>
      <c r="M163" s="231"/>
      <c r="N163" s="232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165</v>
      </c>
      <c r="AU163" s="19" t="s">
        <v>81</v>
      </c>
    </row>
    <row r="164" s="2" customFormat="1" ht="14.4" customHeight="1">
      <c r="A164" s="40"/>
      <c r="B164" s="41"/>
      <c r="C164" s="215" t="s">
        <v>703</v>
      </c>
      <c r="D164" s="215" t="s">
        <v>158</v>
      </c>
      <c r="E164" s="216" t="s">
        <v>3119</v>
      </c>
      <c r="F164" s="217" t="s">
        <v>3120</v>
      </c>
      <c r="G164" s="218" t="s">
        <v>289</v>
      </c>
      <c r="H164" s="219">
        <v>282</v>
      </c>
      <c r="I164" s="220"/>
      <c r="J164" s="221">
        <f>ROUND(I164*H164,2)</f>
        <v>0</v>
      </c>
      <c r="K164" s="217" t="s">
        <v>338</v>
      </c>
      <c r="L164" s="46"/>
      <c r="M164" s="222" t="s">
        <v>28</v>
      </c>
      <c r="N164" s="223" t="s">
        <v>45</v>
      </c>
      <c r="O164" s="86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163</v>
      </c>
      <c r="AT164" s="226" t="s">
        <v>158</v>
      </c>
      <c r="AU164" s="226" t="s">
        <v>81</v>
      </c>
      <c r="AY164" s="19" t="s">
        <v>156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81</v>
      </c>
      <c r="BK164" s="227">
        <f>ROUND(I164*H164,2)</f>
        <v>0</v>
      </c>
      <c r="BL164" s="19" t="s">
        <v>163</v>
      </c>
      <c r="BM164" s="226" t="s">
        <v>3121</v>
      </c>
    </row>
    <row r="165" s="2" customFormat="1">
      <c r="A165" s="40"/>
      <c r="B165" s="41"/>
      <c r="C165" s="42"/>
      <c r="D165" s="228" t="s">
        <v>165</v>
      </c>
      <c r="E165" s="42"/>
      <c r="F165" s="229" t="s">
        <v>3120</v>
      </c>
      <c r="G165" s="42"/>
      <c r="H165" s="42"/>
      <c r="I165" s="230"/>
      <c r="J165" s="42"/>
      <c r="K165" s="42"/>
      <c r="L165" s="46"/>
      <c r="M165" s="231"/>
      <c r="N165" s="232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165</v>
      </c>
      <c r="AU165" s="19" t="s">
        <v>81</v>
      </c>
    </row>
    <row r="166" s="2" customFormat="1" ht="14.4" customHeight="1">
      <c r="A166" s="40"/>
      <c r="B166" s="41"/>
      <c r="C166" s="215" t="s">
        <v>708</v>
      </c>
      <c r="D166" s="215" t="s">
        <v>158</v>
      </c>
      <c r="E166" s="216" t="s">
        <v>3122</v>
      </c>
      <c r="F166" s="217" t="s">
        <v>3123</v>
      </c>
      <c r="G166" s="218" t="s">
        <v>289</v>
      </c>
      <c r="H166" s="219">
        <v>16</v>
      </c>
      <c r="I166" s="220"/>
      <c r="J166" s="221">
        <f>ROUND(I166*H166,2)</f>
        <v>0</v>
      </c>
      <c r="K166" s="217" t="s">
        <v>338</v>
      </c>
      <c r="L166" s="46"/>
      <c r="M166" s="222" t="s">
        <v>28</v>
      </c>
      <c r="N166" s="223" t="s">
        <v>45</v>
      </c>
      <c r="O166" s="86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163</v>
      </c>
      <c r="AT166" s="226" t="s">
        <v>158</v>
      </c>
      <c r="AU166" s="226" t="s">
        <v>81</v>
      </c>
      <c r="AY166" s="19" t="s">
        <v>156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81</v>
      </c>
      <c r="BK166" s="227">
        <f>ROUND(I166*H166,2)</f>
        <v>0</v>
      </c>
      <c r="BL166" s="19" t="s">
        <v>163</v>
      </c>
      <c r="BM166" s="226" t="s">
        <v>3124</v>
      </c>
    </row>
    <row r="167" s="2" customFormat="1">
      <c r="A167" s="40"/>
      <c r="B167" s="41"/>
      <c r="C167" s="42"/>
      <c r="D167" s="228" t="s">
        <v>165</v>
      </c>
      <c r="E167" s="42"/>
      <c r="F167" s="229" t="s">
        <v>3123</v>
      </c>
      <c r="G167" s="42"/>
      <c r="H167" s="42"/>
      <c r="I167" s="230"/>
      <c r="J167" s="42"/>
      <c r="K167" s="42"/>
      <c r="L167" s="46"/>
      <c r="M167" s="231"/>
      <c r="N167" s="232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165</v>
      </c>
      <c r="AU167" s="19" t="s">
        <v>81</v>
      </c>
    </row>
    <row r="168" s="2" customFormat="1" ht="14.4" customHeight="1">
      <c r="A168" s="40"/>
      <c r="B168" s="41"/>
      <c r="C168" s="215" t="s">
        <v>719</v>
      </c>
      <c r="D168" s="215" t="s">
        <v>158</v>
      </c>
      <c r="E168" s="216" t="s">
        <v>3125</v>
      </c>
      <c r="F168" s="217" t="s">
        <v>3126</v>
      </c>
      <c r="G168" s="218" t="s">
        <v>289</v>
      </c>
      <c r="H168" s="219">
        <v>16</v>
      </c>
      <c r="I168" s="220"/>
      <c r="J168" s="221">
        <f>ROUND(I168*H168,2)</f>
        <v>0</v>
      </c>
      <c r="K168" s="217" t="s">
        <v>338</v>
      </c>
      <c r="L168" s="46"/>
      <c r="M168" s="222" t="s">
        <v>28</v>
      </c>
      <c r="N168" s="223" t="s">
        <v>45</v>
      </c>
      <c r="O168" s="86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163</v>
      </c>
      <c r="AT168" s="226" t="s">
        <v>158</v>
      </c>
      <c r="AU168" s="226" t="s">
        <v>81</v>
      </c>
      <c r="AY168" s="19" t="s">
        <v>156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81</v>
      </c>
      <c r="BK168" s="227">
        <f>ROUND(I168*H168,2)</f>
        <v>0</v>
      </c>
      <c r="BL168" s="19" t="s">
        <v>163</v>
      </c>
      <c r="BM168" s="226" t="s">
        <v>3127</v>
      </c>
    </row>
    <row r="169" s="2" customFormat="1">
      <c r="A169" s="40"/>
      <c r="B169" s="41"/>
      <c r="C169" s="42"/>
      <c r="D169" s="228" t="s">
        <v>165</v>
      </c>
      <c r="E169" s="42"/>
      <c r="F169" s="229" t="s">
        <v>3126</v>
      </c>
      <c r="G169" s="42"/>
      <c r="H169" s="42"/>
      <c r="I169" s="230"/>
      <c r="J169" s="42"/>
      <c r="K169" s="42"/>
      <c r="L169" s="46"/>
      <c r="M169" s="231"/>
      <c r="N169" s="232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165</v>
      </c>
      <c r="AU169" s="19" t="s">
        <v>81</v>
      </c>
    </row>
    <row r="170" s="2" customFormat="1" ht="14.4" customHeight="1">
      <c r="A170" s="40"/>
      <c r="B170" s="41"/>
      <c r="C170" s="215" t="s">
        <v>724</v>
      </c>
      <c r="D170" s="215" t="s">
        <v>158</v>
      </c>
      <c r="E170" s="216" t="s">
        <v>3128</v>
      </c>
      <c r="F170" s="217" t="s">
        <v>3129</v>
      </c>
      <c r="G170" s="218" t="s">
        <v>289</v>
      </c>
      <c r="H170" s="219">
        <v>26</v>
      </c>
      <c r="I170" s="220"/>
      <c r="J170" s="221">
        <f>ROUND(I170*H170,2)</f>
        <v>0</v>
      </c>
      <c r="K170" s="217" t="s">
        <v>338</v>
      </c>
      <c r="L170" s="46"/>
      <c r="M170" s="222" t="s">
        <v>28</v>
      </c>
      <c r="N170" s="223" t="s">
        <v>45</v>
      </c>
      <c r="O170" s="86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163</v>
      </c>
      <c r="AT170" s="226" t="s">
        <v>158</v>
      </c>
      <c r="AU170" s="226" t="s">
        <v>81</v>
      </c>
      <c r="AY170" s="19" t="s">
        <v>156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81</v>
      </c>
      <c r="BK170" s="227">
        <f>ROUND(I170*H170,2)</f>
        <v>0</v>
      </c>
      <c r="BL170" s="19" t="s">
        <v>163</v>
      </c>
      <c r="BM170" s="226" t="s">
        <v>3130</v>
      </c>
    </row>
    <row r="171" s="2" customFormat="1">
      <c r="A171" s="40"/>
      <c r="B171" s="41"/>
      <c r="C171" s="42"/>
      <c r="D171" s="228" t="s">
        <v>165</v>
      </c>
      <c r="E171" s="42"/>
      <c r="F171" s="229" t="s">
        <v>3129</v>
      </c>
      <c r="G171" s="42"/>
      <c r="H171" s="42"/>
      <c r="I171" s="230"/>
      <c r="J171" s="42"/>
      <c r="K171" s="42"/>
      <c r="L171" s="46"/>
      <c r="M171" s="231"/>
      <c r="N171" s="232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165</v>
      </c>
      <c r="AU171" s="19" t="s">
        <v>81</v>
      </c>
    </row>
    <row r="172" s="2" customFormat="1" ht="14.4" customHeight="1">
      <c r="A172" s="40"/>
      <c r="B172" s="41"/>
      <c r="C172" s="215" t="s">
        <v>731</v>
      </c>
      <c r="D172" s="215" t="s">
        <v>158</v>
      </c>
      <c r="E172" s="216" t="s">
        <v>3131</v>
      </c>
      <c r="F172" s="217" t="s">
        <v>3132</v>
      </c>
      <c r="G172" s="218" t="s">
        <v>289</v>
      </c>
      <c r="H172" s="219">
        <v>26</v>
      </c>
      <c r="I172" s="220"/>
      <c r="J172" s="221">
        <f>ROUND(I172*H172,2)</f>
        <v>0</v>
      </c>
      <c r="K172" s="217" t="s">
        <v>338</v>
      </c>
      <c r="L172" s="46"/>
      <c r="M172" s="222" t="s">
        <v>28</v>
      </c>
      <c r="N172" s="223" t="s">
        <v>45</v>
      </c>
      <c r="O172" s="86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6" t="s">
        <v>163</v>
      </c>
      <c r="AT172" s="226" t="s">
        <v>158</v>
      </c>
      <c r="AU172" s="226" t="s">
        <v>81</v>
      </c>
      <c r="AY172" s="19" t="s">
        <v>156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9" t="s">
        <v>81</v>
      </c>
      <c r="BK172" s="227">
        <f>ROUND(I172*H172,2)</f>
        <v>0</v>
      </c>
      <c r="BL172" s="19" t="s">
        <v>163</v>
      </c>
      <c r="BM172" s="226" t="s">
        <v>3133</v>
      </c>
    </row>
    <row r="173" s="2" customFormat="1">
      <c r="A173" s="40"/>
      <c r="B173" s="41"/>
      <c r="C173" s="42"/>
      <c r="D173" s="228" t="s">
        <v>165</v>
      </c>
      <c r="E173" s="42"/>
      <c r="F173" s="229" t="s">
        <v>3132</v>
      </c>
      <c r="G173" s="42"/>
      <c r="H173" s="42"/>
      <c r="I173" s="230"/>
      <c r="J173" s="42"/>
      <c r="K173" s="42"/>
      <c r="L173" s="46"/>
      <c r="M173" s="231"/>
      <c r="N173" s="232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165</v>
      </c>
      <c r="AU173" s="19" t="s">
        <v>81</v>
      </c>
    </row>
    <row r="174" s="15" customFormat="1">
      <c r="A174" s="15"/>
      <c r="B174" s="265"/>
      <c r="C174" s="266"/>
      <c r="D174" s="228" t="s">
        <v>170</v>
      </c>
      <c r="E174" s="267" t="s">
        <v>28</v>
      </c>
      <c r="F174" s="268" t="s">
        <v>3134</v>
      </c>
      <c r="G174" s="266"/>
      <c r="H174" s="267" t="s">
        <v>28</v>
      </c>
      <c r="I174" s="269"/>
      <c r="J174" s="266"/>
      <c r="K174" s="266"/>
      <c r="L174" s="270"/>
      <c r="M174" s="271"/>
      <c r="N174" s="272"/>
      <c r="O174" s="272"/>
      <c r="P174" s="272"/>
      <c r="Q174" s="272"/>
      <c r="R174" s="272"/>
      <c r="S174" s="272"/>
      <c r="T174" s="27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4" t="s">
        <v>170</v>
      </c>
      <c r="AU174" s="274" t="s">
        <v>81</v>
      </c>
      <c r="AV174" s="15" t="s">
        <v>81</v>
      </c>
      <c r="AW174" s="15" t="s">
        <v>35</v>
      </c>
      <c r="AX174" s="15" t="s">
        <v>74</v>
      </c>
      <c r="AY174" s="274" t="s">
        <v>156</v>
      </c>
    </row>
    <row r="175" s="15" customFormat="1">
      <c r="A175" s="15"/>
      <c r="B175" s="265"/>
      <c r="C175" s="266"/>
      <c r="D175" s="228" t="s">
        <v>170</v>
      </c>
      <c r="E175" s="267" t="s">
        <v>28</v>
      </c>
      <c r="F175" s="268" t="s">
        <v>3135</v>
      </c>
      <c r="G175" s="266"/>
      <c r="H175" s="267" t="s">
        <v>28</v>
      </c>
      <c r="I175" s="269"/>
      <c r="J175" s="266"/>
      <c r="K175" s="266"/>
      <c r="L175" s="270"/>
      <c r="M175" s="271"/>
      <c r="N175" s="272"/>
      <c r="O175" s="272"/>
      <c r="P175" s="272"/>
      <c r="Q175" s="272"/>
      <c r="R175" s="272"/>
      <c r="S175" s="272"/>
      <c r="T175" s="273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4" t="s">
        <v>170</v>
      </c>
      <c r="AU175" s="274" t="s">
        <v>81</v>
      </c>
      <c r="AV175" s="15" t="s">
        <v>81</v>
      </c>
      <c r="AW175" s="15" t="s">
        <v>35</v>
      </c>
      <c r="AX175" s="15" t="s">
        <v>74</v>
      </c>
      <c r="AY175" s="274" t="s">
        <v>156</v>
      </c>
    </row>
    <row r="176" s="13" customFormat="1">
      <c r="A176" s="13"/>
      <c r="B176" s="233"/>
      <c r="C176" s="234"/>
      <c r="D176" s="228" t="s">
        <v>170</v>
      </c>
      <c r="E176" s="235" t="s">
        <v>28</v>
      </c>
      <c r="F176" s="236" t="s">
        <v>272</v>
      </c>
      <c r="G176" s="234"/>
      <c r="H176" s="237">
        <v>26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170</v>
      </c>
      <c r="AU176" s="243" t="s">
        <v>81</v>
      </c>
      <c r="AV176" s="13" t="s">
        <v>83</v>
      </c>
      <c r="AW176" s="13" t="s">
        <v>35</v>
      </c>
      <c r="AX176" s="13" t="s">
        <v>74</v>
      </c>
      <c r="AY176" s="243" t="s">
        <v>156</v>
      </c>
    </row>
    <row r="177" s="14" customFormat="1">
      <c r="A177" s="14"/>
      <c r="B177" s="244"/>
      <c r="C177" s="245"/>
      <c r="D177" s="228" t="s">
        <v>170</v>
      </c>
      <c r="E177" s="246" t="s">
        <v>28</v>
      </c>
      <c r="F177" s="247" t="s">
        <v>186</v>
      </c>
      <c r="G177" s="245"/>
      <c r="H177" s="248">
        <v>26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170</v>
      </c>
      <c r="AU177" s="254" t="s">
        <v>81</v>
      </c>
      <c r="AV177" s="14" t="s">
        <v>163</v>
      </c>
      <c r="AW177" s="14" t="s">
        <v>35</v>
      </c>
      <c r="AX177" s="14" t="s">
        <v>81</v>
      </c>
      <c r="AY177" s="254" t="s">
        <v>156</v>
      </c>
    </row>
    <row r="178" s="2" customFormat="1" ht="14.4" customHeight="1">
      <c r="A178" s="40"/>
      <c r="B178" s="41"/>
      <c r="C178" s="215" t="s">
        <v>736</v>
      </c>
      <c r="D178" s="215" t="s">
        <v>158</v>
      </c>
      <c r="E178" s="216" t="s">
        <v>3136</v>
      </c>
      <c r="F178" s="217" t="s">
        <v>3137</v>
      </c>
      <c r="G178" s="218" t="s">
        <v>289</v>
      </c>
      <c r="H178" s="219">
        <v>220</v>
      </c>
      <c r="I178" s="220"/>
      <c r="J178" s="221">
        <f>ROUND(I178*H178,2)</f>
        <v>0</v>
      </c>
      <c r="K178" s="217" t="s">
        <v>338</v>
      </c>
      <c r="L178" s="46"/>
      <c r="M178" s="222" t="s">
        <v>28</v>
      </c>
      <c r="N178" s="223" t="s">
        <v>45</v>
      </c>
      <c r="O178" s="86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163</v>
      </c>
      <c r="AT178" s="226" t="s">
        <v>158</v>
      </c>
      <c r="AU178" s="226" t="s">
        <v>81</v>
      </c>
      <c r="AY178" s="19" t="s">
        <v>156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81</v>
      </c>
      <c r="BK178" s="227">
        <f>ROUND(I178*H178,2)</f>
        <v>0</v>
      </c>
      <c r="BL178" s="19" t="s">
        <v>163</v>
      </c>
      <c r="BM178" s="226" t="s">
        <v>3138</v>
      </c>
    </row>
    <row r="179" s="2" customFormat="1">
      <c r="A179" s="40"/>
      <c r="B179" s="41"/>
      <c r="C179" s="42"/>
      <c r="D179" s="228" t="s">
        <v>165</v>
      </c>
      <c r="E179" s="42"/>
      <c r="F179" s="229" t="s">
        <v>3137</v>
      </c>
      <c r="G179" s="42"/>
      <c r="H179" s="42"/>
      <c r="I179" s="230"/>
      <c r="J179" s="42"/>
      <c r="K179" s="42"/>
      <c r="L179" s="46"/>
      <c r="M179" s="231"/>
      <c r="N179" s="232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165</v>
      </c>
      <c r="AU179" s="19" t="s">
        <v>81</v>
      </c>
    </row>
    <row r="180" s="15" customFormat="1">
      <c r="A180" s="15"/>
      <c r="B180" s="265"/>
      <c r="C180" s="266"/>
      <c r="D180" s="228" t="s">
        <v>170</v>
      </c>
      <c r="E180" s="267" t="s">
        <v>28</v>
      </c>
      <c r="F180" s="268" t="s">
        <v>3134</v>
      </c>
      <c r="G180" s="266"/>
      <c r="H180" s="267" t="s">
        <v>28</v>
      </c>
      <c r="I180" s="269"/>
      <c r="J180" s="266"/>
      <c r="K180" s="266"/>
      <c r="L180" s="270"/>
      <c r="M180" s="271"/>
      <c r="N180" s="272"/>
      <c r="O180" s="272"/>
      <c r="P180" s="272"/>
      <c r="Q180" s="272"/>
      <c r="R180" s="272"/>
      <c r="S180" s="272"/>
      <c r="T180" s="273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4" t="s">
        <v>170</v>
      </c>
      <c r="AU180" s="274" t="s">
        <v>81</v>
      </c>
      <c r="AV180" s="15" t="s">
        <v>81</v>
      </c>
      <c r="AW180" s="15" t="s">
        <v>35</v>
      </c>
      <c r="AX180" s="15" t="s">
        <v>74</v>
      </c>
      <c r="AY180" s="274" t="s">
        <v>156</v>
      </c>
    </row>
    <row r="181" s="15" customFormat="1">
      <c r="A181" s="15"/>
      <c r="B181" s="265"/>
      <c r="C181" s="266"/>
      <c r="D181" s="228" t="s">
        <v>170</v>
      </c>
      <c r="E181" s="267" t="s">
        <v>28</v>
      </c>
      <c r="F181" s="268" t="s">
        <v>3135</v>
      </c>
      <c r="G181" s="266"/>
      <c r="H181" s="267" t="s">
        <v>28</v>
      </c>
      <c r="I181" s="269"/>
      <c r="J181" s="266"/>
      <c r="K181" s="266"/>
      <c r="L181" s="270"/>
      <c r="M181" s="271"/>
      <c r="N181" s="272"/>
      <c r="O181" s="272"/>
      <c r="P181" s="272"/>
      <c r="Q181" s="272"/>
      <c r="R181" s="272"/>
      <c r="S181" s="272"/>
      <c r="T181" s="27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4" t="s">
        <v>170</v>
      </c>
      <c r="AU181" s="274" t="s">
        <v>81</v>
      </c>
      <c r="AV181" s="15" t="s">
        <v>81</v>
      </c>
      <c r="AW181" s="15" t="s">
        <v>35</v>
      </c>
      <c r="AX181" s="15" t="s">
        <v>74</v>
      </c>
      <c r="AY181" s="274" t="s">
        <v>156</v>
      </c>
    </row>
    <row r="182" s="13" customFormat="1">
      <c r="A182" s="13"/>
      <c r="B182" s="233"/>
      <c r="C182" s="234"/>
      <c r="D182" s="228" t="s">
        <v>170</v>
      </c>
      <c r="E182" s="235" t="s">
        <v>28</v>
      </c>
      <c r="F182" s="236" t="s">
        <v>1478</v>
      </c>
      <c r="G182" s="234"/>
      <c r="H182" s="237">
        <v>220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170</v>
      </c>
      <c r="AU182" s="243" t="s">
        <v>81</v>
      </c>
      <c r="AV182" s="13" t="s">
        <v>83</v>
      </c>
      <c r="AW182" s="13" t="s">
        <v>35</v>
      </c>
      <c r="AX182" s="13" t="s">
        <v>74</v>
      </c>
      <c r="AY182" s="243" t="s">
        <v>156</v>
      </c>
    </row>
    <row r="183" s="14" customFormat="1">
      <c r="A183" s="14"/>
      <c r="B183" s="244"/>
      <c r="C183" s="245"/>
      <c r="D183" s="228" t="s">
        <v>170</v>
      </c>
      <c r="E183" s="246" t="s">
        <v>28</v>
      </c>
      <c r="F183" s="247" t="s">
        <v>186</v>
      </c>
      <c r="G183" s="245"/>
      <c r="H183" s="248">
        <v>220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170</v>
      </c>
      <c r="AU183" s="254" t="s">
        <v>81</v>
      </c>
      <c r="AV183" s="14" t="s">
        <v>163</v>
      </c>
      <c r="AW183" s="14" t="s">
        <v>35</v>
      </c>
      <c r="AX183" s="14" t="s">
        <v>81</v>
      </c>
      <c r="AY183" s="254" t="s">
        <v>156</v>
      </c>
    </row>
    <row r="184" s="2" customFormat="1" ht="14.4" customHeight="1">
      <c r="A184" s="40"/>
      <c r="B184" s="41"/>
      <c r="C184" s="215" t="s">
        <v>742</v>
      </c>
      <c r="D184" s="215" t="s">
        <v>158</v>
      </c>
      <c r="E184" s="216" t="s">
        <v>3139</v>
      </c>
      <c r="F184" s="217" t="s">
        <v>3140</v>
      </c>
      <c r="G184" s="218" t="s">
        <v>289</v>
      </c>
      <c r="H184" s="219">
        <v>184</v>
      </c>
      <c r="I184" s="220"/>
      <c r="J184" s="221">
        <f>ROUND(I184*H184,2)</f>
        <v>0</v>
      </c>
      <c r="K184" s="217" t="s">
        <v>338</v>
      </c>
      <c r="L184" s="46"/>
      <c r="M184" s="222" t="s">
        <v>28</v>
      </c>
      <c r="N184" s="223" t="s">
        <v>45</v>
      </c>
      <c r="O184" s="86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163</v>
      </c>
      <c r="AT184" s="226" t="s">
        <v>158</v>
      </c>
      <c r="AU184" s="226" t="s">
        <v>81</v>
      </c>
      <c r="AY184" s="19" t="s">
        <v>156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81</v>
      </c>
      <c r="BK184" s="227">
        <f>ROUND(I184*H184,2)</f>
        <v>0</v>
      </c>
      <c r="BL184" s="19" t="s">
        <v>163</v>
      </c>
      <c r="BM184" s="226" t="s">
        <v>3141</v>
      </c>
    </row>
    <row r="185" s="2" customFormat="1">
      <c r="A185" s="40"/>
      <c r="B185" s="41"/>
      <c r="C185" s="42"/>
      <c r="D185" s="228" t="s">
        <v>165</v>
      </c>
      <c r="E185" s="42"/>
      <c r="F185" s="229" t="s">
        <v>3140</v>
      </c>
      <c r="G185" s="42"/>
      <c r="H185" s="42"/>
      <c r="I185" s="230"/>
      <c r="J185" s="42"/>
      <c r="K185" s="42"/>
      <c r="L185" s="46"/>
      <c r="M185" s="231"/>
      <c r="N185" s="232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165</v>
      </c>
      <c r="AU185" s="19" t="s">
        <v>81</v>
      </c>
    </row>
    <row r="186" s="15" customFormat="1">
      <c r="A186" s="15"/>
      <c r="B186" s="265"/>
      <c r="C186" s="266"/>
      <c r="D186" s="228" t="s">
        <v>170</v>
      </c>
      <c r="E186" s="267" t="s">
        <v>28</v>
      </c>
      <c r="F186" s="268" t="s">
        <v>3134</v>
      </c>
      <c r="G186" s="266"/>
      <c r="H186" s="267" t="s">
        <v>28</v>
      </c>
      <c r="I186" s="269"/>
      <c r="J186" s="266"/>
      <c r="K186" s="266"/>
      <c r="L186" s="270"/>
      <c r="M186" s="271"/>
      <c r="N186" s="272"/>
      <c r="O186" s="272"/>
      <c r="P186" s="272"/>
      <c r="Q186" s="272"/>
      <c r="R186" s="272"/>
      <c r="S186" s="272"/>
      <c r="T186" s="27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4" t="s">
        <v>170</v>
      </c>
      <c r="AU186" s="274" t="s">
        <v>81</v>
      </c>
      <c r="AV186" s="15" t="s">
        <v>81</v>
      </c>
      <c r="AW186" s="15" t="s">
        <v>35</v>
      </c>
      <c r="AX186" s="15" t="s">
        <v>74</v>
      </c>
      <c r="AY186" s="274" t="s">
        <v>156</v>
      </c>
    </row>
    <row r="187" s="15" customFormat="1">
      <c r="A187" s="15"/>
      <c r="B187" s="265"/>
      <c r="C187" s="266"/>
      <c r="D187" s="228" t="s">
        <v>170</v>
      </c>
      <c r="E187" s="267" t="s">
        <v>28</v>
      </c>
      <c r="F187" s="268" t="s">
        <v>3135</v>
      </c>
      <c r="G187" s="266"/>
      <c r="H187" s="267" t="s">
        <v>28</v>
      </c>
      <c r="I187" s="269"/>
      <c r="J187" s="266"/>
      <c r="K187" s="266"/>
      <c r="L187" s="270"/>
      <c r="M187" s="271"/>
      <c r="N187" s="272"/>
      <c r="O187" s="272"/>
      <c r="P187" s="272"/>
      <c r="Q187" s="272"/>
      <c r="R187" s="272"/>
      <c r="S187" s="272"/>
      <c r="T187" s="273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4" t="s">
        <v>170</v>
      </c>
      <c r="AU187" s="274" t="s">
        <v>81</v>
      </c>
      <c r="AV187" s="15" t="s">
        <v>81</v>
      </c>
      <c r="AW187" s="15" t="s">
        <v>35</v>
      </c>
      <c r="AX187" s="15" t="s">
        <v>74</v>
      </c>
      <c r="AY187" s="274" t="s">
        <v>156</v>
      </c>
    </row>
    <row r="188" s="13" customFormat="1">
      <c r="A188" s="13"/>
      <c r="B188" s="233"/>
      <c r="C188" s="234"/>
      <c r="D188" s="228" t="s">
        <v>170</v>
      </c>
      <c r="E188" s="235" t="s">
        <v>28</v>
      </c>
      <c r="F188" s="236" t="s">
        <v>1210</v>
      </c>
      <c r="G188" s="234"/>
      <c r="H188" s="237">
        <v>184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170</v>
      </c>
      <c r="AU188" s="243" t="s">
        <v>81</v>
      </c>
      <c r="AV188" s="13" t="s">
        <v>83</v>
      </c>
      <c r="AW188" s="13" t="s">
        <v>35</v>
      </c>
      <c r="AX188" s="13" t="s">
        <v>74</v>
      </c>
      <c r="AY188" s="243" t="s">
        <v>156</v>
      </c>
    </row>
    <row r="189" s="14" customFormat="1">
      <c r="A189" s="14"/>
      <c r="B189" s="244"/>
      <c r="C189" s="245"/>
      <c r="D189" s="228" t="s">
        <v>170</v>
      </c>
      <c r="E189" s="246" t="s">
        <v>28</v>
      </c>
      <c r="F189" s="247" t="s">
        <v>186</v>
      </c>
      <c r="G189" s="245"/>
      <c r="H189" s="248">
        <v>184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170</v>
      </c>
      <c r="AU189" s="254" t="s">
        <v>81</v>
      </c>
      <c r="AV189" s="14" t="s">
        <v>163</v>
      </c>
      <c r="AW189" s="14" t="s">
        <v>35</v>
      </c>
      <c r="AX189" s="14" t="s">
        <v>81</v>
      </c>
      <c r="AY189" s="254" t="s">
        <v>156</v>
      </c>
    </row>
    <row r="190" s="2" customFormat="1" ht="14.4" customHeight="1">
      <c r="A190" s="40"/>
      <c r="B190" s="41"/>
      <c r="C190" s="215" t="s">
        <v>749</v>
      </c>
      <c r="D190" s="215" t="s">
        <v>158</v>
      </c>
      <c r="E190" s="216" t="s">
        <v>3142</v>
      </c>
      <c r="F190" s="217" t="s">
        <v>3143</v>
      </c>
      <c r="G190" s="218" t="s">
        <v>289</v>
      </c>
      <c r="H190" s="219">
        <v>182</v>
      </c>
      <c r="I190" s="220"/>
      <c r="J190" s="221">
        <f>ROUND(I190*H190,2)</f>
        <v>0</v>
      </c>
      <c r="K190" s="217" t="s">
        <v>338</v>
      </c>
      <c r="L190" s="46"/>
      <c r="M190" s="222" t="s">
        <v>28</v>
      </c>
      <c r="N190" s="223" t="s">
        <v>45</v>
      </c>
      <c r="O190" s="86"/>
      <c r="P190" s="224">
        <f>O190*H190</f>
        <v>0</v>
      </c>
      <c r="Q190" s="224">
        <v>0</v>
      </c>
      <c r="R190" s="224">
        <f>Q190*H190</f>
        <v>0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163</v>
      </c>
      <c r="AT190" s="226" t="s">
        <v>158</v>
      </c>
      <c r="AU190" s="226" t="s">
        <v>81</v>
      </c>
      <c r="AY190" s="19" t="s">
        <v>156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81</v>
      </c>
      <c r="BK190" s="227">
        <f>ROUND(I190*H190,2)</f>
        <v>0</v>
      </c>
      <c r="BL190" s="19" t="s">
        <v>163</v>
      </c>
      <c r="BM190" s="226" t="s">
        <v>3144</v>
      </c>
    </row>
    <row r="191" s="2" customFormat="1">
      <c r="A191" s="40"/>
      <c r="B191" s="41"/>
      <c r="C191" s="42"/>
      <c r="D191" s="228" t="s">
        <v>165</v>
      </c>
      <c r="E191" s="42"/>
      <c r="F191" s="229" t="s">
        <v>3143</v>
      </c>
      <c r="G191" s="42"/>
      <c r="H191" s="42"/>
      <c r="I191" s="230"/>
      <c r="J191" s="42"/>
      <c r="K191" s="42"/>
      <c r="L191" s="46"/>
      <c r="M191" s="231"/>
      <c r="N191" s="232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165</v>
      </c>
      <c r="AU191" s="19" t="s">
        <v>81</v>
      </c>
    </row>
    <row r="192" s="15" customFormat="1">
      <c r="A192" s="15"/>
      <c r="B192" s="265"/>
      <c r="C192" s="266"/>
      <c r="D192" s="228" t="s">
        <v>170</v>
      </c>
      <c r="E192" s="267" t="s">
        <v>28</v>
      </c>
      <c r="F192" s="268" t="s">
        <v>3134</v>
      </c>
      <c r="G192" s="266"/>
      <c r="H192" s="267" t="s">
        <v>28</v>
      </c>
      <c r="I192" s="269"/>
      <c r="J192" s="266"/>
      <c r="K192" s="266"/>
      <c r="L192" s="270"/>
      <c r="M192" s="271"/>
      <c r="N192" s="272"/>
      <c r="O192" s="272"/>
      <c r="P192" s="272"/>
      <c r="Q192" s="272"/>
      <c r="R192" s="272"/>
      <c r="S192" s="272"/>
      <c r="T192" s="27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4" t="s">
        <v>170</v>
      </c>
      <c r="AU192" s="274" t="s">
        <v>81</v>
      </c>
      <c r="AV192" s="15" t="s">
        <v>81</v>
      </c>
      <c r="AW192" s="15" t="s">
        <v>35</v>
      </c>
      <c r="AX192" s="15" t="s">
        <v>74</v>
      </c>
      <c r="AY192" s="274" t="s">
        <v>156</v>
      </c>
    </row>
    <row r="193" s="15" customFormat="1">
      <c r="A193" s="15"/>
      <c r="B193" s="265"/>
      <c r="C193" s="266"/>
      <c r="D193" s="228" t="s">
        <v>170</v>
      </c>
      <c r="E193" s="267" t="s">
        <v>28</v>
      </c>
      <c r="F193" s="268" t="s">
        <v>3135</v>
      </c>
      <c r="G193" s="266"/>
      <c r="H193" s="267" t="s">
        <v>28</v>
      </c>
      <c r="I193" s="269"/>
      <c r="J193" s="266"/>
      <c r="K193" s="266"/>
      <c r="L193" s="270"/>
      <c r="M193" s="271"/>
      <c r="N193" s="272"/>
      <c r="O193" s="272"/>
      <c r="P193" s="272"/>
      <c r="Q193" s="272"/>
      <c r="R193" s="272"/>
      <c r="S193" s="272"/>
      <c r="T193" s="27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4" t="s">
        <v>170</v>
      </c>
      <c r="AU193" s="274" t="s">
        <v>81</v>
      </c>
      <c r="AV193" s="15" t="s">
        <v>81</v>
      </c>
      <c r="AW193" s="15" t="s">
        <v>35</v>
      </c>
      <c r="AX193" s="15" t="s">
        <v>74</v>
      </c>
      <c r="AY193" s="274" t="s">
        <v>156</v>
      </c>
    </row>
    <row r="194" s="13" customFormat="1">
      <c r="A194" s="13"/>
      <c r="B194" s="233"/>
      <c r="C194" s="234"/>
      <c r="D194" s="228" t="s">
        <v>170</v>
      </c>
      <c r="E194" s="235" t="s">
        <v>28</v>
      </c>
      <c r="F194" s="236" t="s">
        <v>1199</v>
      </c>
      <c r="G194" s="234"/>
      <c r="H194" s="237">
        <v>182</v>
      </c>
      <c r="I194" s="238"/>
      <c r="J194" s="234"/>
      <c r="K194" s="234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170</v>
      </c>
      <c r="AU194" s="243" t="s">
        <v>81</v>
      </c>
      <c r="AV194" s="13" t="s">
        <v>83</v>
      </c>
      <c r="AW194" s="13" t="s">
        <v>35</v>
      </c>
      <c r="AX194" s="13" t="s">
        <v>74</v>
      </c>
      <c r="AY194" s="243" t="s">
        <v>156</v>
      </c>
    </row>
    <row r="195" s="14" customFormat="1">
      <c r="A195" s="14"/>
      <c r="B195" s="244"/>
      <c r="C195" s="245"/>
      <c r="D195" s="228" t="s">
        <v>170</v>
      </c>
      <c r="E195" s="246" t="s">
        <v>28</v>
      </c>
      <c r="F195" s="247" t="s">
        <v>186</v>
      </c>
      <c r="G195" s="245"/>
      <c r="H195" s="248">
        <v>182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170</v>
      </c>
      <c r="AU195" s="254" t="s">
        <v>81</v>
      </c>
      <c r="AV195" s="14" t="s">
        <v>163</v>
      </c>
      <c r="AW195" s="14" t="s">
        <v>35</v>
      </c>
      <c r="AX195" s="14" t="s">
        <v>81</v>
      </c>
      <c r="AY195" s="254" t="s">
        <v>156</v>
      </c>
    </row>
    <row r="196" s="2" customFormat="1" ht="14.4" customHeight="1">
      <c r="A196" s="40"/>
      <c r="B196" s="41"/>
      <c r="C196" s="215" t="s">
        <v>754</v>
      </c>
      <c r="D196" s="215" t="s">
        <v>158</v>
      </c>
      <c r="E196" s="216" t="s">
        <v>3145</v>
      </c>
      <c r="F196" s="217" t="s">
        <v>3146</v>
      </c>
      <c r="G196" s="218" t="s">
        <v>289</v>
      </c>
      <c r="H196" s="219">
        <v>24</v>
      </c>
      <c r="I196" s="220"/>
      <c r="J196" s="221">
        <f>ROUND(I196*H196,2)</f>
        <v>0</v>
      </c>
      <c r="K196" s="217" t="s">
        <v>338</v>
      </c>
      <c r="L196" s="46"/>
      <c r="M196" s="222" t="s">
        <v>28</v>
      </c>
      <c r="N196" s="223" t="s">
        <v>45</v>
      </c>
      <c r="O196" s="86"/>
      <c r="P196" s="224">
        <f>O196*H196</f>
        <v>0</v>
      </c>
      <c r="Q196" s="224">
        <v>0</v>
      </c>
      <c r="R196" s="224">
        <f>Q196*H196</f>
        <v>0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163</v>
      </c>
      <c r="AT196" s="226" t="s">
        <v>158</v>
      </c>
      <c r="AU196" s="226" t="s">
        <v>81</v>
      </c>
      <c r="AY196" s="19" t="s">
        <v>156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81</v>
      </c>
      <c r="BK196" s="227">
        <f>ROUND(I196*H196,2)</f>
        <v>0</v>
      </c>
      <c r="BL196" s="19" t="s">
        <v>163</v>
      </c>
      <c r="BM196" s="226" t="s">
        <v>3147</v>
      </c>
    </row>
    <row r="197" s="2" customFormat="1">
      <c r="A197" s="40"/>
      <c r="B197" s="41"/>
      <c r="C197" s="42"/>
      <c r="D197" s="228" t="s">
        <v>165</v>
      </c>
      <c r="E197" s="42"/>
      <c r="F197" s="229" t="s">
        <v>3146</v>
      </c>
      <c r="G197" s="42"/>
      <c r="H197" s="42"/>
      <c r="I197" s="230"/>
      <c r="J197" s="42"/>
      <c r="K197" s="42"/>
      <c r="L197" s="46"/>
      <c r="M197" s="231"/>
      <c r="N197" s="232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165</v>
      </c>
      <c r="AU197" s="19" t="s">
        <v>81</v>
      </c>
    </row>
    <row r="198" s="15" customFormat="1">
      <c r="A198" s="15"/>
      <c r="B198" s="265"/>
      <c r="C198" s="266"/>
      <c r="D198" s="228" t="s">
        <v>170</v>
      </c>
      <c r="E198" s="267" t="s">
        <v>28</v>
      </c>
      <c r="F198" s="268" t="s">
        <v>3134</v>
      </c>
      <c r="G198" s="266"/>
      <c r="H198" s="267" t="s">
        <v>28</v>
      </c>
      <c r="I198" s="269"/>
      <c r="J198" s="266"/>
      <c r="K198" s="266"/>
      <c r="L198" s="270"/>
      <c r="M198" s="271"/>
      <c r="N198" s="272"/>
      <c r="O198" s="272"/>
      <c r="P198" s="272"/>
      <c r="Q198" s="272"/>
      <c r="R198" s="272"/>
      <c r="S198" s="272"/>
      <c r="T198" s="27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4" t="s">
        <v>170</v>
      </c>
      <c r="AU198" s="274" t="s">
        <v>81</v>
      </c>
      <c r="AV198" s="15" t="s">
        <v>81</v>
      </c>
      <c r="AW198" s="15" t="s">
        <v>35</v>
      </c>
      <c r="AX198" s="15" t="s">
        <v>74</v>
      </c>
      <c r="AY198" s="274" t="s">
        <v>156</v>
      </c>
    </row>
    <row r="199" s="15" customFormat="1">
      <c r="A199" s="15"/>
      <c r="B199" s="265"/>
      <c r="C199" s="266"/>
      <c r="D199" s="228" t="s">
        <v>170</v>
      </c>
      <c r="E199" s="267" t="s">
        <v>28</v>
      </c>
      <c r="F199" s="268" t="s">
        <v>3135</v>
      </c>
      <c r="G199" s="266"/>
      <c r="H199" s="267" t="s">
        <v>28</v>
      </c>
      <c r="I199" s="269"/>
      <c r="J199" s="266"/>
      <c r="K199" s="266"/>
      <c r="L199" s="270"/>
      <c r="M199" s="271"/>
      <c r="N199" s="272"/>
      <c r="O199" s="272"/>
      <c r="P199" s="272"/>
      <c r="Q199" s="272"/>
      <c r="R199" s="272"/>
      <c r="S199" s="272"/>
      <c r="T199" s="273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4" t="s">
        <v>170</v>
      </c>
      <c r="AU199" s="274" t="s">
        <v>81</v>
      </c>
      <c r="AV199" s="15" t="s">
        <v>81</v>
      </c>
      <c r="AW199" s="15" t="s">
        <v>35</v>
      </c>
      <c r="AX199" s="15" t="s">
        <v>74</v>
      </c>
      <c r="AY199" s="274" t="s">
        <v>156</v>
      </c>
    </row>
    <row r="200" s="13" customFormat="1">
      <c r="A200" s="13"/>
      <c r="B200" s="233"/>
      <c r="C200" s="234"/>
      <c r="D200" s="228" t="s">
        <v>170</v>
      </c>
      <c r="E200" s="235" t="s">
        <v>28</v>
      </c>
      <c r="F200" s="236" t="s">
        <v>263</v>
      </c>
      <c r="G200" s="234"/>
      <c r="H200" s="237">
        <v>24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170</v>
      </c>
      <c r="AU200" s="243" t="s">
        <v>81</v>
      </c>
      <c r="AV200" s="13" t="s">
        <v>83</v>
      </c>
      <c r="AW200" s="13" t="s">
        <v>35</v>
      </c>
      <c r="AX200" s="13" t="s">
        <v>74</v>
      </c>
      <c r="AY200" s="243" t="s">
        <v>156</v>
      </c>
    </row>
    <row r="201" s="14" customFormat="1">
      <c r="A201" s="14"/>
      <c r="B201" s="244"/>
      <c r="C201" s="245"/>
      <c r="D201" s="228" t="s">
        <v>170</v>
      </c>
      <c r="E201" s="246" t="s">
        <v>28</v>
      </c>
      <c r="F201" s="247" t="s">
        <v>186</v>
      </c>
      <c r="G201" s="245"/>
      <c r="H201" s="248">
        <v>24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170</v>
      </c>
      <c r="AU201" s="254" t="s">
        <v>81</v>
      </c>
      <c r="AV201" s="14" t="s">
        <v>163</v>
      </c>
      <c r="AW201" s="14" t="s">
        <v>35</v>
      </c>
      <c r="AX201" s="14" t="s">
        <v>81</v>
      </c>
      <c r="AY201" s="254" t="s">
        <v>156</v>
      </c>
    </row>
    <row r="202" s="2" customFormat="1" ht="14.4" customHeight="1">
      <c r="A202" s="40"/>
      <c r="B202" s="41"/>
      <c r="C202" s="215" t="s">
        <v>758</v>
      </c>
      <c r="D202" s="215" t="s">
        <v>158</v>
      </c>
      <c r="E202" s="216" t="s">
        <v>3148</v>
      </c>
      <c r="F202" s="217" t="s">
        <v>3149</v>
      </c>
      <c r="G202" s="218" t="s">
        <v>289</v>
      </c>
      <c r="H202" s="219">
        <v>34</v>
      </c>
      <c r="I202" s="220"/>
      <c r="J202" s="221">
        <f>ROUND(I202*H202,2)</f>
        <v>0</v>
      </c>
      <c r="K202" s="217" t="s">
        <v>338</v>
      </c>
      <c r="L202" s="46"/>
      <c r="M202" s="222" t="s">
        <v>28</v>
      </c>
      <c r="N202" s="223" t="s">
        <v>45</v>
      </c>
      <c r="O202" s="86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163</v>
      </c>
      <c r="AT202" s="226" t="s">
        <v>158</v>
      </c>
      <c r="AU202" s="226" t="s">
        <v>81</v>
      </c>
      <c r="AY202" s="19" t="s">
        <v>156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81</v>
      </c>
      <c r="BK202" s="227">
        <f>ROUND(I202*H202,2)</f>
        <v>0</v>
      </c>
      <c r="BL202" s="19" t="s">
        <v>163</v>
      </c>
      <c r="BM202" s="226" t="s">
        <v>3150</v>
      </c>
    </row>
    <row r="203" s="2" customFormat="1">
      <c r="A203" s="40"/>
      <c r="B203" s="41"/>
      <c r="C203" s="42"/>
      <c r="D203" s="228" t="s">
        <v>165</v>
      </c>
      <c r="E203" s="42"/>
      <c r="F203" s="229" t="s">
        <v>3149</v>
      </c>
      <c r="G203" s="42"/>
      <c r="H203" s="42"/>
      <c r="I203" s="230"/>
      <c r="J203" s="42"/>
      <c r="K203" s="42"/>
      <c r="L203" s="46"/>
      <c r="M203" s="231"/>
      <c r="N203" s="232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165</v>
      </c>
      <c r="AU203" s="19" t="s">
        <v>81</v>
      </c>
    </row>
    <row r="204" s="15" customFormat="1">
      <c r="A204" s="15"/>
      <c r="B204" s="265"/>
      <c r="C204" s="266"/>
      <c r="D204" s="228" t="s">
        <v>170</v>
      </c>
      <c r="E204" s="267" t="s">
        <v>28</v>
      </c>
      <c r="F204" s="268" t="s">
        <v>3134</v>
      </c>
      <c r="G204" s="266"/>
      <c r="H204" s="267" t="s">
        <v>28</v>
      </c>
      <c r="I204" s="269"/>
      <c r="J204" s="266"/>
      <c r="K204" s="266"/>
      <c r="L204" s="270"/>
      <c r="M204" s="271"/>
      <c r="N204" s="272"/>
      <c r="O204" s="272"/>
      <c r="P204" s="272"/>
      <c r="Q204" s="272"/>
      <c r="R204" s="272"/>
      <c r="S204" s="272"/>
      <c r="T204" s="27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4" t="s">
        <v>170</v>
      </c>
      <c r="AU204" s="274" t="s">
        <v>81</v>
      </c>
      <c r="AV204" s="15" t="s">
        <v>81</v>
      </c>
      <c r="AW204" s="15" t="s">
        <v>35</v>
      </c>
      <c r="AX204" s="15" t="s">
        <v>74</v>
      </c>
      <c r="AY204" s="274" t="s">
        <v>156</v>
      </c>
    </row>
    <row r="205" s="15" customFormat="1">
      <c r="A205" s="15"/>
      <c r="B205" s="265"/>
      <c r="C205" s="266"/>
      <c r="D205" s="228" t="s">
        <v>170</v>
      </c>
      <c r="E205" s="267" t="s">
        <v>28</v>
      </c>
      <c r="F205" s="268" t="s">
        <v>3135</v>
      </c>
      <c r="G205" s="266"/>
      <c r="H205" s="267" t="s">
        <v>28</v>
      </c>
      <c r="I205" s="269"/>
      <c r="J205" s="266"/>
      <c r="K205" s="266"/>
      <c r="L205" s="270"/>
      <c r="M205" s="271"/>
      <c r="N205" s="272"/>
      <c r="O205" s="272"/>
      <c r="P205" s="272"/>
      <c r="Q205" s="272"/>
      <c r="R205" s="272"/>
      <c r="S205" s="272"/>
      <c r="T205" s="273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4" t="s">
        <v>170</v>
      </c>
      <c r="AU205" s="274" t="s">
        <v>81</v>
      </c>
      <c r="AV205" s="15" t="s">
        <v>81</v>
      </c>
      <c r="AW205" s="15" t="s">
        <v>35</v>
      </c>
      <c r="AX205" s="15" t="s">
        <v>74</v>
      </c>
      <c r="AY205" s="274" t="s">
        <v>156</v>
      </c>
    </row>
    <row r="206" s="13" customFormat="1">
      <c r="A206" s="13"/>
      <c r="B206" s="233"/>
      <c r="C206" s="234"/>
      <c r="D206" s="228" t="s">
        <v>170</v>
      </c>
      <c r="E206" s="235" t="s">
        <v>28</v>
      </c>
      <c r="F206" s="236" t="s">
        <v>2978</v>
      </c>
      <c r="G206" s="234"/>
      <c r="H206" s="237">
        <v>34</v>
      </c>
      <c r="I206" s="238"/>
      <c r="J206" s="234"/>
      <c r="K206" s="234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170</v>
      </c>
      <c r="AU206" s="243" t="s">
        <v>81</v>
      </c>
      <c r="AV206" s="13" t="s">
        <v>83</v>
      </c>
      <c r="AW206" s="13" t="s">
        <v>35</v>
      </c>
      <c r="AX206" s="13" t="s">
        <v>74</v>
      </c>
      <c r="AY206" s="243" t="s">
        <v>156</v>
      </c>
    </row>
    <row r="207" s="14" customFormat="1">
      <c r="A207" s="14"/>
      <c r="B207" s="244"/>
      <c r="C207" s="245"/>
      <c r="D207" s="228" t="s">
        <v>170</v>
      </c>
      <c r="E207" s="246" t="s">
        <v>28</v>
      </c>
      <c r="F207" s="247" t="s">
        <v>186</v>
      </c>
      <c r="G207" s="245"/>
      <c r="H207" s="248">
        <v>34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170</v>
      </c>
      <c r="AU207" s="254" t="s">
        <v>81</v>
      </c>
      <c r="AV207" s="14" t="s">
        <v>163</v>
      </c>
      <c r="AW207" s="14" t="s">
        <v>35</v>
      </c>
      <c r="AX207" s="14" t="s">
        <v>81</v>
      </c>
      <c r="AY207" s="254" t="s">
        <v>156</v>
      </c>
    </row>
    <row r="208" s="2" customFormat="1" ht="14.4" customHeight="1">
      <c r="A208" s="40"/>
      <c r="B208" s="41"/>
      <c r="C208" s="215" t="s">
        <v>762</v>
      </c>
      <c r="D208" s="215" t="s">
        <v>158</v>
      </c>
      <c r="E208" s="216" t="s">
        <v>3151</v>
      </c>
      <c r="F208" s="217" t="s">
        <v>3152</v>
      </c>
      <c r="G208" s="218" t="s">
        <v>257</v>
      </c>
      <c r="H208" s="219">
        <v>28</v>
      </c>
      <c r="I208" s="220"/>
      <c r="J208" s="221">
        <f>ROUND(I208*H208,2)</f>
        <v>0</v>
      </c>
      <c r="K208" s="217" t="s">
        <v>338</v>
      </c>
      <c r="L208" s="46"/>
      <c r="M208" s="222" t="s">
        <v>28</v>
      </c>
      <c r="N208" s="223" t="s">
        <v>45</v>
      </c>
      <c r="O208" s="86"/>
      <c r="P208" s="224">
        <f>O208*H208</f>
        <v>0</v>
      </c>
      <c r="Q208" s="224">
        <v>0</v>
      </c>
      <c r="R208" s="224">
        <f>Q208*H208</f>
        <v>0</v>
      </c>
      <c r="S208" s="224">
        <v>0</v>
      </c>
      <c r="T208" s="225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6" t="s">
        <v>163</v>
      </c>
      <c r="AT208" s="226" t="s">
        <v>158</v>
      </c>
      <c r="AU208" s="226" t="s">
        <v>81</v>
      </c>
      <c r="AY208" s="19" t="s">
        <v>156</v>
      </c>
      <c r="BE208" s="227">
        <f>IF(N208="základní",J208,0)</f>
        <v>0</v>
      </c>
      <c r="BF208" s="227">
        <f>IF(N208="snížená",J208,0)</f>
        <v>0</v>
      </c>
      <c r="BG208" s="227">
        <f>IF(N208="zákl. přenesená",J208,0)</f>
        <v>0</v>
      </c>
      <c r="BH208" s="227">
        <f>IF(N208="sníž. přenesená",J208,0)</f>
        <v>0</v>
      </c>
      <c r="BI208" s="227">
        <f>IF(N208="nulová",J208,0)</f>
        <v>0</v>
      </c>
      <c r="BJ208" s="19" t="s">
        <v>81</v>
      </c>
      <c r="BK208" s="227">
        <f>ROUND(I208*H208,2)</f>
        <v>0</v>
      </c>
      <c r="BL208" s="19" t="s">
        <v>163</v>
      </c>
      <c r="BM208" s="226" t="s">
        <v>3153</v>
      </c>
    </row>
    <row r="209" s="2" customFormat="1">
      <c r="A209" s="40"/>
      <c r="B209" s="41"/>
      <c r="C209" s="42"/>
      <c r="D209" s="228" t="s">
        <v>165</v>
      </c>
      <c r="E209" s="42"/>
      <c r="F209" s="229" t="s">
        <v>3152</v>
      </c>
      <c r="G209" s="42"/>
      <c r="H209" s="42"/>
      <c r="I209" s="230"/>
      <c r="J209" s="42"/>
      <c r="K209" s="42"/>
      <c r="L209" s="46"/>
      <c r="M209" s="231"/>
      <c r="N209" s="232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165</v>
      </c>
      <c r="AU209" s="19" t="s">
        <v>81</v>
      </c>
    </row>
    <row r="210" s="12" customFormat="1" ht="25.92" customHeight="1">
      <c r="A210" s="12"/>
      <c r="B210" s="199"/>
      <c r="C210" s="200"/>
      <c r="D210" s="201" t="s">
        <v>73</v>
      </c>
      <c r="E210" s="202" t="s">
        <v>3154</v>
      </c>
      <c r="F210" s="202" t="s">
        <v>3155</v>
      </c>
      <c r="G210" s="200"/>
      <c r="H210" s="200"/>
      <c r="I210" s="203"/>
      <c r="J210" s="204">
        <f>BK210</f>
        <v>0</v>
      </c>
      <c r="K210" s="200"/>
      <c r="L210" s="205"/>
      <c r="M210" s="206"/>
      <c r="N210" s="207"/>
      <c r="O210" s="207"/>
      <c r="P210" s="208">
        <f>SUM(P211:P250)</f>
        <v>0</v>
      </c>
      <c r="Q210" s="207"/>
      <c r="R210" s="208">
        <f>SUM(R211:R250)</f>
        <v>0</v>
      </c>
      <c r="S210" s="207"/>
      <c r="T210" s="209">
        <f>SUM(T211:T250)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0" t="s">
        <v>83</v>
      </c>
      <c r="AT210" s="211" t="s">
        <v>73</v>
      </c>
      <c r="AU210" s="211" t="s">
        <v>74</v>
      </c>
      <c r="AY210" s="210" t="s">
        <v>156</v>
      </c>
      <c r="BK210" s="212">
        <f>SUM(BK211:BK250)</f>
        <v>0</v>
      </c>
    </row>
    <row r="211" s="2" customFormat="1" ht="14.4" customHeight="1">
      <c r="A211" s="40"/>
      <c r="B211" s="41"/>
      <c r="C211" s="215" t="s">
        <v>446</v>
      </c>
      <c r="D211" s="215" t="s">
        <v>158</v>
      </c>
      <c r="E211" s="216" t="s">
        <v>3156</v>
      </c>
      <c r="F211" s="217" t="s">
        <v>3157</v>
      </c>
      <c r="G211" s="218" t="s">
        <v>289</v>
      </c>
      <c r="H211" s="219">
        <v>5</v>
      </c>
      <c r="I211" s="220"/>
      <c r="J211" s="221">
        <f>ROUND(I211*H211,2)</f>
        <v>0</v>
      </c>
      <c r="K211" s="217" t="s">
        <v>338</v>
      </c>
      <c r="L211" s="46"/>
      <c r="M211" s="222" t="s">
        <v>28</v>
      </c>
      <c r="N211" s="223" t="s">
        <v>45</v>
      </c>
      <c r="O211" s="86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163</v>
      </c>
      <c r="AT211" s="226" t="s">
        <v>158</v>
      </c>
      <c r="AU211" s="226" t="s">
        <v>81</v>
      </c>
      <c r="AY211" s="19" t="s">
        <v>156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81</v>
      </c>
      <c r="BK211" s="227">
        <f>ROUND(I211*H211,2)</f>
        <v>0</v>
      </c>
      <c r="BL211" s="19" t="s">
        <v>163</v>
      </c>
      <c r="BM211" s="226" t="s">
        <v>3158</v>
      </c>
    </row>
    <row r="212" s="2" customFormat="1">
      <c r="A212" s="40"/>
      <c r="B212" s="41"/>
      <c r="C212" s="42"/>
      <c r="D212" s="228" t="s">
        <v>165</v>
      </c>
      <c r="E212" s="42"/>
      <c r="F212" s="229" t="s">
        <v>3157</v>
      </c>
      <c r="G212" s="42"/>
      <c r="H212" s="42"/>
      <c r="I212" s="230"/>
      <c r="J212" s="42"/>
      <c r="K212" s="42"/>
      <c r="L212" s="46"/>
      <c r="M212" s="231"/>
      <c r="N212" s="232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165</v>
      </c>
      <c r="AU212" s="19" t="s">
        <v>81</v>
      </c>
    </row>
    <row r="213" s="2" customFormat="1" ht="14.4" customHeight="1">
      <c r="A213" s="40"/>
      <c r="B213" s="41"/>
      <c r="C213" s="215" t="s">
        <v>451</v>
      </c>
      <c r="D213" s="215" t="s">
        <v>158</v>
      </c>
      <c r="E213" s="216" t="s">
        <v>3159</v>
      </c>
      <c r="F213" s="217" t="s">
        <v>3160</v>
      </c>
      <c r="G213" s="218" t="s">
        <v>289</v>
      </c>
      <c r="H213" s="219">
        <v>5</v>
      </c>
      <c r="I213" s="220"/>
      <c r="J213" s="221">
        <f>ROUND(I213*H213,2)</f>
        <v>0</v>
      </c>
      <c r="K213" s="217" t="s">
        <v>338</v>
      </c>
      <c r="L213" s="46"/>
      <c r="M213" s="222" t="s">
        <v>28</v>
      </c>
      <c r="N213" s="223" t="s">
        <v>45</v>
      </c>
      <c r="O213" s="86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163</v>
      </c>
      <c r="AT213" s="226" t="s">
        <v>158</v>
      </c>
      <c r="AU213" s="226" t="s">
        <v>81</v>
      </c>
      <c r="AY213" s="19" t="s">
        <v>156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81</v>
      </c>
      <c r="BK213" s="227">
        <f>ROUND(I213*H213,2)</f>
        <v>0</v>
      </c>
      <c r="BL213" s="19" t="s">
        <v>163</v>
      </c>
      <c r="BM213" s="226" t="s">
        <v>3161</v>
      </c>
    </row>
    <row r="214" s="2" customFormat="1">
      <c r="A214" s="40"/>
      <c r="B214" s="41"/>
      <c r="C214" s="42"/>
      <c r="D214" s="228" t="s">
        <v>165</v>
      </c>
      <c r="E214" s="42"/>
      <c r="F214" s="229" t="s">
        <v>3160</v>
      </c>
      <c r="G214" s="42"/>
      <c r="H214" s="42"/>
      <c r="I214" s="230"/>
      <c r="J214" s="42"/>
      <c r="K214" s="42"/>
      <c r="L214" s="46"/>
      <c r="M214" s="231"/>
      <c r="N214" s="232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165</v>
      </c>
      <c r="AU214" s="19" t="s">
        <v>81</v>
      </c>
    </row>
    <row r="215" s="2" customFormat="1" ht="14.4" customHeight="1">
      <c r="A215" s="40"/>
      <c r="B215" s="41"/>
      <c r="C215" s="215" t="s">
        <v>460</v>
      </c>
      <c r="D215" s="215" t="s">
        <v>158</v>
      </c>
      <c r="E215" s="216" t="s">
        <v>3162</v>
      </c>
      <c r="F215" s="217" t="s">
        <v>3163</v>
      </c>
      <c r="G215" s="218" t="s">
        <v>289</v>
      </c>
      <c r="H215" s="219">
        <v>218</v>
      </c>
      <c r="I215" s="220"/>
      <c r="J215" s="221">
        <f>ROUND(I215*H215,2)</f>
        <v>0</v>
      </c>
      <c r="K215" s="217" t="s">
        <v>338</v>
      </c>
      <c r="L215" s="46"/>
      <c r="M215" s="222" t="s">
        <v>28</v>
      </c>
      <c r="N215" s="223" t="s">
        <v>45</v>
      </c>
      <c r="O215" s="86"/>
      <c r="P215" s="224">
        <f>O215*H215</f>
        <v>0</v>
      </c>
      <c r="Q215" s="224">
        <v>0</v>
      </c>
      <c r="R215" s="224">
        <f>Q215*H215</f>
        <v>0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163</v>
      </c>
      <c r="AT215" s="226" t="s">
        <v>158</v>
      </c>
      <c r="AU215" s="226" t="s">
        <v>81</v>
      </c>
      <c r="AY215" s="19" t="s">
        <v>156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81</v>
      </c>
      <c r="BK215" s="227">
        <f>ROUND(I215*H215,2)</f>
        <v>0</v>
      </c>
      <c r="BL215" s="19" t="s">
        <v>163</v>
      </c>
      <c r="BM215" s="226" t="s">
        <v>3164</v>
      </c>
    </row>
    <row r="216" s="2" customFormat="1">
      <c r="A216" s="40"/>
      <c r="B216" s="41"/>
      <c r="C216" s="42"/>
      <c r="D216" s="228" t="s">
        <v>165</v>
      </c>
      <c r="E216" s="42"/>
      <c r="F216" s="229" t="s">
        <v>3163</v>
      </c>
      <c r="G216" s="42"/>
      <c r="H216" s="42"/>
      <c r="I216" s="230"/>
      <c r="J216" s="42"/>
      <c r="K216" s="42"/>
      <c r="L216" s="46"/>
      <c r="M216" s="231"/>
      <c r="N216" s="232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165</v>
      </c>
      <c r="AU216" s="19" t="s">
        <v>81</v>
      </c>
    </row>
    <row r="217" s="2" customFormat="1" ht="14.4" customHeight="1">
      <c r="A217" s="40"/>
      <c r="B217" s="41"/>
      <c r="C217" s="215" t="s">
        <v>466</v>
      </c>
      <c r="D217" s="215" t="s">
        <v>158</v>
      </c>
      <c r="E217" s="216" t="s">
        <v>3165</v>
      </c>
      <c r="F217" s="217" t="s">
        <v>3166</v>
      </c>
      <c r="G217" s="218" t="s">
        <v>289</v>
      </c>
      <c r="H217" s="219">
        <v>160</v>
      </c>
      <c r="I217" s="220"/>
      <c r="J217" s="221">
        <f>ROUND(I217*H217,2)</f>
        <v>0</v>
      </c>
      <c r="K217" s="217" t="s">
        <v>338</v>
      </c>
      <c r="L217" s="46"/>
      <c r="M217" s="222" t="s">
        <v>28</v>
      </c>
      <c r="N217" s="223" t="s">
        <v>45</v>
      </c>
      <c r="O217" s="86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163</v>
      </c>
      <c r="AT217" s="226" t="s">
        <v>158</v>
      </c>
      <c r="AU217" s="226" t="s">
        <v>81</v>
      </c>
      <c r="AY217" s="19" t="s">
        <v>156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81</v>
      </c>
      <c r="BK217" s="227">
        <f>ROUND(I217*H217,2)</f>
        <v>0</v>
      </c>
      <c r="BL217" s="19" t="s">
        <v>163</v>
      </c>
      <c r="BM217" s="226" t="s">
        <v>3167</v>
      </c>
    </row>
    <row r="218" s="2" customFormat="1">
      <c r="A218" s="40"/>
      <c r="B218" s="41"/>
      <c r="C218" s="42"/>
      <c r="D218" s="228" t="s">
        <v>165</v>
      </c>
      <c r="E218" s="42"/>
      <c r="F218" s="229" t="s">
        <v>3166</v>
      </c>
      <c r="G218" s="42"/>
      <c r="H218" s="42"/>
      <c r="I218" s="230"/>
      <c r="J218" s="42"/>
      <c r="K218" s="42"/>
      <c r="L218" s="46"/>
      <c r="M218" s="231"/>
      <c r="N218" s="232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165</v>
      </c>
      <c r="AU218" s="19" t="s">
        <v>81</v>
      </c>
    </row>
    <row r="219" s="2" customFormat="1" ht="14.4" customHeight="1">
      <c r="A219" s="40"/>
      <c r="B219" s="41"/>
      <c r="C219" s="215" t="s">
        <v>471</v>
      </c>
      <c r="D219" s="215" t="s">
        <v>158</v>
      </c>
      <c r="E219" s="216" t="s">
        <v>3168</v>
      </c>
      <c r="F219" s="217" t="s">
        <v>3169</v>
      </c>
      <c r="G219" s="218" t="s">
        <v>289</v>
      </c>
      <c r="H219" s="219">
        <v>168</v>
      </c>
      <c r="I219" s="220"/>
      <c r="J219" s="221">
        <f>ROUND(I219*H219,2)</f>
        <v>0</v>
      </c>
      <c r="K219" s="217" t="s">
        <v>338</v>
      </c>
      <c r="L219" s="46"/>
      <c r="M219" s="222" t="s">
        <v>28</v>
      </c>
      <c r="N219" s="223" t="s">
        <v>45</v>
      </c>
      <c r="O219" s="86"/>
      <c r="P219" s="224">
        <f>O219*H219</f>
        <v>0</v>
      </c>
      <c r="Q219" s="224">
        <v>0</v>
      </c>
      <c r="R219" s="224">
        <f>Q219*H219</f>
        <v>0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163</v>
      </c>
      <c r="AT219" s="226" t="s">
        <v>158</v>
      </c>
      <c r="AU219" s="226" t="s">
        <v>81</v>
      </c>
      <c r="AY219" s="19" t="s">
        <v>156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81</v>
      </c>
      <c r="BK219" s="227">
        <f>ROUND(I219*H219,2)</f>
        <v>0</v>
      </c>
      <c r="BL219" s="19" t="s">
        <v>163</v>
      </c>
      <c r="BM219" s="226" t="s">
        <v>3170</v>
      </c>
    </row>
    <row r="220" s="2" customFormat="1">
      <c r="A220" s="40"/>
      <c r="B220" s="41"/>
      <c r="C220" s="42"/>
      <c r="D220" s="228" t="s">
        <v>165</v>
      </c>
      <c r="E220" s="42"/>
      <c r="F220" s="229" t="s">
        <v>3169</v>
      </c>
      <c r="G220" s="42"/>
      <c r="H220" s="42"/>
      <c r="I220" s="230"/>
      <c r="J220" s="42"/>
      <c r="K220" s="42"/>
      <c r="L220" s="46"/>
      <c r="M220" s="231"/>
      <c r="N220" s="232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165</v>
      </c>
      <c r="AU220" s="19" t="s">
        <v>81</v>
      </c>
    </row>
    <row r="221" s="2" customFormat="1" ht="14.4" customHeight="1">
      <c r="A221" s="40"/>
      <c r="B221" s="41"/>
      <c r="C221" s="215" t="s">
        <v>476</v>
      </c>
      <c r="D221" s="215" t="s">
        <v>158</v>
      </c>
      <c r="E221" s="216" t="s">
        <v>3171</v>
      </c>
      <c r="F221" s="217" t="s">
        <v>3172</v>
      </c>
      <c r="G221" s="218" t="s">
        <v>289</v>
      </c>
      <c r="H221" s="219">
        <v>269</v>
      </c>
      <c r="I221" s="220"/>
      <c r="J221" s="221">
        <f>ROUND(I221*H221,2)</f>
        <v>0</v>
      </c>
      <c r="K221" s="217" t="s">
        <v>338</v>
      </c>
      <c r="L221" s="46"/>
      <c r="M221" s="222" t="s">
        <v>28</v>
      </c>
      <c r="N221" s="223" t="s">
        <v>45</v>
      </c>
      <c r="O221" s="86"/>
      <c r="P221" s="224">
        <f>O221*H221</f>
        <v>0</v>
      </c>
      <c r="Q221" s="224">
        <v>0</v>
      </c>
      <c r="R221" s="224">
        <f>Q221*H221</f>
        <v>0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163</v>
      </c>
      <c r="AT221" s="226" t="s">
        <v>158</v>
      </c>
      <c r="AU221" s="226" t="s">
        <v>81</v>
      </c>
      <c r="AY221" s="19" t="s">
        <v>156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81</v>
      </c>
      <c r="BK221" s="227">
        <f>ROUND(I221*H221,2)</f>
        <v>0</v>
      </c>
      <c r="BL221" s="19" t="s">
        <v>163</v>
      </c>
      <c r="BM221" s="226" t="s">
        <v>3173</v>
      </c>
    </row>
    <row r="222" s="2" customFormat="1">
      <c r="A222" s="40"/>
      <c r="B222" s="41"/>
      <c r="C222" s="42"/>
      <c r="D222" s="228" t="s">
        <v>165</v>
      </c>
      <c r="E222" s="42"/>
      <c r="F222" s="229" t="s">
        <v>3172</v>
      </c>
      <c r="G222" s="42"/>
      <c r="H222" s="42"/>
      <c r="I222" s="230"/>
      <c r="J222" s="42"/>
      <c r="K222" s="42"/>
      <c r="L222" s="46"/>
      <c r="M222" s="231"/>
      <c r="N222" s="232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165</v>
      </c>
      <c r="AU222" s="19" t="s">
        <v>81</v>
      </c>
    </row>
    <row r="223" s="2" customFormat="1" ht="14.4" customHeight="1">
      <c r="A223" s="40"/>
      <c r="B223" s="41"/>
      <c r="C223" s="215" t="s">
        <v>481</v>
      </c>
      <c r="D223" s="215" t="s">
        <v>158</v>
      </c>
      <c r="E223" s="216" t="s">
        <v>3174</v>
      </c>
      <c r="F223" s="217" t="s">
        <v>3175</v>
      </c>
      <c r="G223" s="218" t="s">
        <v>289</v>
      </c>
      <c r="H223" s="219">
        <v>318</v>
      </c>
      <c r="I223" s="220"/>
      <c r="J223" s="221">
        <f>ROUND(I223*H223,2)</f>
        <v>0</v>
      </c>
      <c r="K223" s="217" t="s">
        <v>338</v>
      </c>
      <c r="L223" s="46"/>
      <c r="M223" s="222" t="s">
        <v>28</v>
      </c>
      <c r="N223" s="223" t="s">
        <v>45</v>
      </c>
      <c r="O223" s="86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163</v>
      </c>
      <c r="AT223" s="226" t="s">
        <v>158</v>
      </c>
      <c r="AU223" s="226" t="s">
        <v>81</v>
      </c>
      <c r="AY223" s="19" t="s">
        <v>156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81</v>
      </c>
      <c r="BK223" s="227">
        <f>ROUND(I223*H223,2)</f>
        <v>0</v>
      </c>
      <c r="BL223" s="19" t="s">
        <v>163</v>
      </c>
      <c r="BM223" s="226" t="s">
        <v>3176</v>
      </c>
    </row>
    <row r="224" s="2" customFormat="1">
      <c r="A224" s="40"/>
      <c r="B224" s="41"/>
      <c r="C224" s="42"/>
      <c r="D224" s="228" t="s">
        <v>165</v>
      </c>
      <c r="E224" s="42"/>
      <c r="F224" s="229" t="s">
        <v>3175</v>
      </c>
      <c r="G224" s="42"/>
      <c r="H224" s="42"/>
      <c r="I224" s="230"/>
      <c r="J224" s="42"/>
      <c r="K224" s="42"/>
      <c r="L224" s="46"/>
      <c r="M224" s="231"/>
      <c r="N224" s="232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165</v>
      </c>
      <c r="AU224" s="19" t="s">
        <v>81</v>
      </c>
    </row>
    <row r="225" s="2" customFormat="1" ht="14.4" customHeight="1">
      <c r="A225" s="40"/>
      <c r="B225" s="41"/>
      <c r="C225" s="215" t="s">
        <v>488</v>
      </c>
      <c r="D225" s="215" t="s">
        <v>158</v>
      </c>
      <c r="E225" s="216" t="s">
        <v>3177</v>
      </c>
      <c r="F225" s="217" t="s">
        <v>3178</v>
      </c>
      <c r="G225" s="218" t="s">
        <v>2956</v>
      </c>
      <c r="H225" s="291"/>
      <c r="I225" s="220"/>
      <c r="J225" s="221">
        <f>ROUND(I225*H225,2)</f>
        <v>0</v>
      </c>
      <c r="K225" s="217" t="s">
        <v>338</v>
      </c>
      <c r="L225" s="46"/>
      <c r="M225" s="222" t="s">
        <v>28</v>
      </c>
      <c r="N225" s="223" t="s">
        <v>45</v>
      </c>
      <c r="O225" s="86"/>
      <c r="P225" s="224">
        <f>O225*H225</f>
        <v>0</v>
      </c>
      <c r="Q225" s="224">
        <v>0</v>
      </c>
      <c r="R225" s="224">
        <f>Q225*H225</f>
        <v>0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163</v>
      </c>
      <c r="AT225" s="226" t="s">
        <v>158</v>
      </c>
      <c r="AU225" s="226" t="s">
        <v>81</v>
      </c>
      <c r="AY225" s="19" t="s">
        <v>156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81</v>
      </c>
      <c r="BK225" s="227">
        <f>ROUND(I225*H225,2)</f>
        <v>0</v>
      </c>
      <c r="BL225" s="19" t="s">
        <v>163</v>
      </c>
      <c r="BM225" s="226" t="s">
        <v>3179</v>
      </c>
    </row>
    <row r="226" s="2" customFormat="1">
      <c r="A226" s="40"/>
      <c r="B226" s="41"/>
      <c r="C226" s="42"/>
      <c r="D226" s="228" t="s">
        <v>165</v>
      </c>
      <c r="E226" s="42"/>
      <c r="F226" s="229" t="s">
        <v>3178</v>
      </c>
      <c r="G226" s="42"/>
      <c r="H226" s="42"/>
      <c r="I226" s="230"/>
      <c r="J226" s="42"/>
      <c r="K226" s="42"/>
      <c r="L226" s="46"/>
      <c r="M226" s="231"/>
      <c r="N226" s="232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165</v>
      </c>
      <c r="AU226" s="19" t="s">
        <v>81</v>
      </c>
    </row>
    <row r="227" s="2" customFormat="1" ht="14.4" customHeight="1">
      <c r="A227" s="40"/>
      <c r="B227" s="41"/>
      <c r="C227" s="215" t="s">
        <v>493</v>
      </c>
      <c r="D227" s="215" t="s">
        <v>158</v>
      </c>
      <c r="E227" s="216" t="s">
        <v>3180</v>
      </c>
      <c r="F227" s="217" t="s">
        <v>3181</v>
      </c>
      <c r="G227" s="218" t="s">
        <v>2904</v>
      </c>
      <c r="H227" s="219">
        <v>2</v>
      </c>
      <c r="I227" s="220"/>
      <c r="J227" s="221">
        <f>ROUND(I227*H227,2)</f>
        <v>0</v>
      </c>
      <c r="K227" s="217" t="s">
        <v>338</v>
      </c>
      <c r="L227" s="46"/>
      <c r="M227" s="222" t="s">
        <v>28</v>
      </c>
      <c r="N227" s="223" t="s">
        <v>45</v>
      </c>
      <c r="O227" s="86"/>
      <c r="P227" s="224">
        <f>O227*H227</f>
        <v>0</v>
      </c>
      <c r="Q227" s="224">
        <v>0</v>
      </c>
      <c r="R227" s="224">
        <f>Q227*H227</f>
        <v>0</v>
      </c>
      <c r="S227" s="224">
        <v>0</v>
      </c>
      <c r="T227" s="225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26" t="s">
        <v>163</v>
      </c>
      <c r="AT227" s="226" t="s">
        <v>158</v>
      </c>
      <c r="AU227" s="226" t="s">
        <v>81</v>
      </c>
      <c r="AY227" s="19" t="s">
        <v>156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9" t="s">
        <v>81</v>
      </c>
      <c r="BK227" s="227">
        <f>ROUND(I227*H227,2)</f>
        <v>0</v>
      </c>
      <c r="BL227" s="19" t="s">
        <v>163</v>
      </c>
      <c r="BM227" s="226" t="s">
        <v>3182</v>
      </c>
    </row>
    <row r="228" s="2" customFormat="1">
      <c r="A228" s="40"/>
      <c r="B228" s="41"/>
      <c r="C228" s="42"/>
      <c r="D228" s="228" t="s">
        <v>165</v>
      </c>
      <c r="E228" s="42"/>
      <c r="F228" s="229" t="s">
        <v>3181</v>
      </c>
      <c r="G228" s="42"/>
      <c r="H228" s="42"/>
      <c r="I228" s="230"/>
      <c r="J228" s="42"/>
      <c r="K228" s="42"/>
      <c r="L228" s="46"/>
      <c r="M228" s="231"/>
      <c r="N228" s="232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165</v>
      </c>
      <c r="AU228" s="19" t="s">
        <v>81</v>
      </c>
    </row>
    <row r="229" s="2" customFormat="1" ht="14.4" customHeight="1">
      <c r="A229" s="40"/>
      <c r="B229" s="41"/>
      <c r="C229" s="215" t="s">
        <v>498</v>
      </c>
      <c r="D229" s="215" t="s">
        <v>158</v>
      </c>
      <c r="E229" s="216" t="s">
        <v>3183</v>
      </c>
      <c r="F229" s="217" t="s">
        <v>3184</v>
      </c>
      <c r="G229" s="218" t="s">
        <v>2904</v>
      </c>
      <c r="H229" s="219">
        <v>4</v>
      </c>
      <c r="I229" s="220"/>
      <c r="J229" s="221">
        <f>ROUND(I229*H229,2)</f>
        <v>0</v>
      </c>
      <c r="K229" s="217" t="s">
        <v>338</v>
      </c>
      <c r="L229" s="46"/>
      <c r="M229" s="222" t="s">
        <v>28</v>
      </c>
      <c r="N229" s="223" t="s">
        <v>45</v>
      </c>
      <c r="O229" s="86"/>
      <c r="P229" s="224">
        <f>O229*H229</f>
        <v>0</v>
      </c>
      <c r="Q229" s="224">
        <v>0</v>
      </c>
      <c r="R229" s="224">
        <f>Q229*H229</f>
        <v>0</v>
      </c>
      <c r="S229" s="224">
        <v>0</v>
      </c>
      <c r="T229" s="225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26" t="s">
        <v>163</v>
      </c>
      <c r="AT229" s="226" t="s">
        <v>158</v>
      </c>
      <c r="AU229" s="226" t="s">
        <v>81</v>
      </c>
      <c r="AY229" s="19" t="s">
        <v>156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19" t="s">
        <v>81</v>
      </c>
      <c r="BK229" s="227">
        <f>ROUND(I229*H229,2)</f>
        <v>0</v>
      </c>
      <c r="BL229" s="19" t="s">
        <v>163</v>
      </c>
      <c r="BM229" s="226" t="s">
        <v>3185</v>
      </c>
    </row>
    <row r="230" s="2" customFormat="1">
      <c r="A230" s="40"/>
      <c r="B230" s="41"/>
      <c r="C230" s="42"/>
      <c r="D230" s="228" t="s">
        <v>165</v>
      </c>
      <c r="E230" s="42"/>
      <c r="F230" s="229" t="s">
        <v>3184</v>
      </c>
      <c r="G230" s="42"/>
      <c r="H230" s="42"/>
      <c r="I230" s="230"/>
      <c r="J230" s="42"/>
      <c r="K230" s="42"/>
      <c r="L230" s="46"/>
      <c r="M230" s="231"/>
      <c r="N230" s="232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165</v>
      </c>
      <c r="AU230" s="19" t="s">
        <v>81</v>
      </c>
    </row>
    <row r="231" s="2" customFormat="1" ht="14.4" customHeight="1">
      <c r="A231" s="40"/>
      <c r="B231" s="41"/>
      <c r="C231" s="215" t="s">
        <v>502</v>
      </c>
      <c r="D231" s="215" t="s">
        <v>158</v>
      </c>
      <c r="E231" s="216" t="s">
        <v>3186</v>
      </c>
      <c r="F231" s="217" t="s">
        <v>3187</v>
      </c>
      <c r="G231" s="218" t="s">
        <v>2904</v>
      </c>
      <c r="H231" s="219">
        <v>12</v>
      </c>
      <c r="I231" s="220"/>
      <c r="J231" s="221">
        <f>ROUND(I231*H231,2)</f>
        <v>0</v>
      </c>
      <c r="K231" s="217" t="s">
        <v>338</v>
      </c>
      <c r="L231" s="46"/>
      <c r="M231" s="222" t="s">
        <v>28</v>
      </c>
      <c r="N231" s="223" t="s">
        <v>45</v>
      </c>
      <c r="O231" s="86"/>
      <c r="P231" s="224">
        <f>O231*H231</f>
        <v>0</v>
      </c>
      <c r="Q231" s="224">
        <v>0</v>
      </c>
      <c r="R231" s="224">
        <f>Q231*H231</f>
        <v>0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163</v>
      </c>
      <c r="AT231" s="226" t="s">
        <v>158</v>
      </c>
      <c r="AU231" s="226" t="s">
        <v>81</v>
      </c>
      <c r="AY231" s="19" t="s">
        <v>156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81</v>
      </c>
      <c r="BK231" s="227">
        <f>ROUND(I231*H231,2)</f>
        <v>0</v>
      </c>
      <c r="BL231" s="19" t="s">
        <v>163</v>
      </c>
      <c r="BM231" s="226" t="s">
        <v>3188</v>
      </c>
    </row>
    <row r="232" s="2" customFormat="1">
      <c r="A232" s="40"/>
      <c r="B232" s="41"/>
      <c r="C232" s="42"/>
      <c r="D232" s="228" t="s">
        <v>165</v>
      </c>
      <c r="E232" s="42"/>
      <c r="F232" s="229" t="s">
        <v>3187</v>
      </c>
      <c r="G232" s="42"/>
      <c r="H232" s="42"/>
      <c r="I232" s="230"/>
      <c r="J232" s="42"/>
      <c r="K232" s="42"/>
      <c r="L232" s="46"/>
      <c r="M232" s="231"/>
      <c r="N232" s="232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165</v>
      </c>
      <c r="AU232" s="19" t="s">
        <v>81</v>
      </c>
    </row>
    <row r="233" s="2" customFormat="1" ht="14.4" customHeight="1">
      <c r="A233" s="40"/>
      <c r="B233" s="41"/>
      <c r="C233" s="215" t="s">
        <v>506</v>
      </c>
      <c r="D233" s="215" t="s">
        <v>158</v>
      </c>
      <c r="E233" s="216" t="s">
        <v>3189</v>
      </c>
      <c r="F233" s="217" t="s">
        <v>3190</v>
      </c>
      <c r="G233" s="218" t="s">
        <v>2904</v>
      </c>
      <c r="H233" s="219">
        <v>12</v>
      </c>
      <c r="I233" s="220"/>
      <c r="J233" s="221">
        <f>ROUND(I233*H233,2)</f>
        <v>0</v>
      </c>
      <c r="K233" s="217" t="s">
        <v>338</v>
      </c>
      <c r="L233" s="46"/>
      <c r="M233" s="222" t="s">
        <v>28</v>
      </c>
      <c r="N233" s="223" t="s">
        <v>45</v>
      </c>
      <c r="O233" s="86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26" t="s">
        <v>163</v>
      </c>
      <c r="AT233" s="226" t="s">
        <v>158</v>
      </c>
      <c r="AU233" s="226" t="s">
        <v>81</v>
      </c>
      <c r="AY233" s="19" t="s">
        <v>156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9" t="s">
        <v>81</v>
      </c>
      <c r="BK233" s="227">
        <f>ROUND(I233*H233,2)</f>
        <v>0</v>
      </c>
      <c r="BL233" s="19" t="s">
        <v>163</v>
      </c>
      <c r="BM233" s="226" t="s">
        <v>3191</v>
      </c>
    </row>
    <row r="234" s="2" customFormat="1">
      <c r="A234" s="40"/>
      <c r="B234" s="41"/>
      <c r="C234" s="42"/>
      <c r="D234" s="228" t="s">
        <v>165</v>
      </c>
      <c r="E234" s="42"/>
      <c r="F234" s="229" t="s">
        <v>3190</v>
      </c>
      <c r="G234" s="42"/>
      <c r="H234" s="42"/>
      <c r="I234" s="230"/>
      <c r="J234" s="42"/>
      <c r="K234" s="42"/>
      <c r="L234" s="46"/>
      <c r="M234" s="231"/>
      <c r="N234" s="232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165</v>
      </c>
      <c r="AU234" s="19" t="s">
        <v>81</v>
      </c>
    </row>
    <row r="235" s="2" customFormat="1" ht="14.4" customHeight="1">
      <c r="A235" s="40"/>
      <c r="B235" s="41"/>
      <c r="C235" s="215" t="s">
        <v>510</v>
      </c>
      <c r="D235" s="215" t="s">
        <v>158</v>
      </c>
      <c r="E235" s="216" t="s">
        <v>3192</v>
      </c>
      <c r="F235" s="217" t="s">
        <v>3193</v>
      </c>
      <c r="G235" s="218" t="s">
        <v>2904</v>
      </c>
      <c r="H235" s="219">
        <v>8</v>
      </c>
      <c r="I235" s="220"/>
      <c r="J235" s="221">
        <f>ROUND(I235*H235,2)</f>
        <v>0</v>
      </c>
      <c r="K235" s="217" t="s">
        <v>338</v>
      </c>
      <c r="L235" s="46"/>
      <c r="M235" s="222" t="s">
        <v>28</v>
      </c>
      <c r="N235" s="223" t="s">
        <v>45</v>
      </c>
      <c r="O235" s="86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163</v>
      </c>
      <c r="AT235" s="226" t="s">
        <v>158</v>
      </c>
      <c r="AU235" s="226" t="s">
        <v>81</v>
      </c>
      <c r="AY235" s="19" t="s">
        <v>156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81</v>
      </c>
      <c r="BK235" s="227">
        <f>ROUND(I235*H235,2)</f>
        <v>0</v>
      </c>
      <c r="BL235" s="19" t="s">
        <v>163</v>
      </c>
      <c r="BM235" s="226" t="s">
        <v>3194</v>
      </c>
    </row>
    <row r="236" s="2" customFormat="1">
      <c r="A236" s="40"/>
      <c r="B236" s="41"/>
      <c r="C236" s="42"/>
      <c r="D236" s="228" t="s">
        <v>165</v>
      </c>
      <c r="E236" s="42"/>
      <c r="F236" s="229" t="s">
        <v>3193</v>
      </c>
      <c r="G236" s="42"/>
      <c r="H236" s="42"/>
      <c r="I236" s="230"/>
      <c r="J236" s="42"/>
      <c r="K236" s="42"/>
      <c r="L236" s="46"/>
      <c r="M236" s="231"/>
      <c r="N236" s="232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165</v>
      </c>
      <c r="AU236" s="19" t="s">
        <v>81</v>
      </c>
    </row>
    <row r="237" s="2" customFormat="1" ht="14.4" customHeight="1">
      <c r="A237" s="40"/>
      <c r="B237" s="41"/>
      <c r="C237" s="215" t="s">
        <v>514</v>
      </c>
      <c r="D237" s="215" t="s">
        <v>158</v>
      </c>
      <c r="E237" s="216" t="s">
        <v>3195</v>
      </c>
      <c r="F237" s="217" t="s">
        <v>3196</v>
      </c>
      <c r="G237" s="218" t="s">
        <v>2904</v>
      </c>
      <c r="H237" s="219">
        <v>20</v>
      </c>
      <c r="I237" s="220"/>
      <c r="J237" s="221">
        <f>ROUND(I237*H237,2)</f>
        <v>0</v>
      </c>
      <c r="K237" s="217" t="s">
        <v>338</v>
      </c>
      <c r="L237" s="46"/>
      <c r="M237" s="222" t="s">
        <v>28</v>
      </c>
      <c r="N237" s="223" t="s">
        <v>45</v>
      </c>
      <c r="O237" s="86"/>
      <c r="P237" s="224">
        <f>O237*H237</f>
        <v>0</v>
      </c>
      <c r="Q237" s="224">
        <v>0</v>
      </c>
      <c r="R237" s="224">
        <f>Q237*H237</f>
        <v>0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163</v>
      </c>
      <c r="AT237" s="226" t="s">
        <v>158</v>
      </c>
      <c r="AU237" s="226" t="s">
        <v>81</v>
      </c>
      <c r="AY237" s="19" t="s">
        <v>156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81</v>
      </c>
      <c r="BK237" s="227">
        <f>ROUND(I237*H237,2)</f>
        <v>0</v>
      </c>
      <c r="BL237" s="19" t="s">
        <v>163</v>
      </c>
      <c r="BM237" s="226" t="s">
        <v>3197</v>
      </c>
    </row>
    <row r="238" s="2" customFormat="1">
      <c r="A238" s="40"/>
      <c r="B238" s="41"/>
      <c r="C238" s="42"/>
      <c r="D238" s="228" t="s">
        <v>165</v>
      </c>
      <c r="E238" s="42"/>
      <c r="F238" s="229" t="s">
        <v>3196</v>
      </c>
      <c r="G238" s="42"/>
      <c r="H238" s="42"/>
      <c r="I238" s="230"/>
      <c r="J238" s="42"/>
      <c r="K238" s="42"/>
      <c r="L238" s="46"/>
      <c r="M238" s="231"/>
      <c r="N238" s="232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165</v>
      </c>
      <c r="AU238" s="19" t="s">
        <v>81</v>
      </c>
    </row>
    <row r="239" s="2" customFormat="1" ht="14.4" customHeight="1">
      <c r="A239" s="40"/>
      <c r="B239" s="41"/>
      <c r="C239" s="215" t="s">
        <v>519</v>
      </c>
      <c r="D239" s="215" t="s">
        <v>158</v>
      </c>
      <c r="E239" s="216" t="s">
        <v>3198</v>
      </c>
      <c r="F239" s="217" t="s">
        <v>3199</v>
      </c>
      <c r="G239" s="218" t="s">
        <v>2904</v>
      </c>
      <c r="H239" s="219">
        <v>14</v>
      </c>
      <c r="I239" s="220"/>
      <c r="J239" s="221">
        <f>ROUND(I239*H239,2)</f>
        <v>0</v>
      </c>
      <c r="K239" s="217" t="s">
        <v>338</v>
      </c>
      <c r="L239" s="46"/>
      <c r="M239" s="222" t="s">
        <v>28</v>
      </c>
      <c r="N239" s="223" t="s">
        <v>45</v>
      </c>
      <c r="O239" s="86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163</v>
      </c>
      <c r="AT239" s="226" t="s">
        <v>158</v>
      </c>
      <c r="AU239" s="226" t="s">
        <v>81</v>
      </c>
      <c r="AY239" s="19" t="s">
        <v>156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81</v>
      </c>
      <c r="BK239" s="227">
        <f>ROUND(I239*H239,2)</f>
        <v>0</v>
      </c>
      <c r="BL239" s="19" t="s">
        <v>163</v>
      </c>
      <c r="BM239" s="226" t="s">
        <v>3200</v>
      </c>
    </row>
    <row r="240" s="2" customFormat="1">
      <c r="A240" s="40"/>
      <c r="B240" s="41"/>
      <c r="C240" s="42"/>
      <c r="D240" s="228" t="s">
        <v>165</v>
      </c>
      <c r="E240" s="42"/>
      <c r="F240" s="229" t="s">
        <v>3199</v>
      </c>
      <c r="G240" s="42"/>
      <c r="H240" s="42"/>
      <c r="I240" s="230"/>
      <c r="J240" s="42"/>
      <c r="K240" s="42"/>
      <c r="L240" s="46"/>
      <c r="M240" s="231"/>
      <c r="N240" s="232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165</v>
      </c>
      <c r="AU240" s="19" t="s">
        <v>81</v>
      </c>
    </row>
    <row r="241" s="2" customFormat="1" ht="14.4" customHeight="1">
      <c r="A241" s="40"/>
      <c r="B241" s="41"/>
      <c r="C241" s="215" t="s">
        <v>523</v>
      </c>
      <c r="D241" s="215" t="s">
        <v>158</v>
      </c>
      <c r="E241" s="216" t="s">
        <v>3201</v>
      </c>
      <c r="F241" s="217" t="s">
        <v>3202</v>
      </c>
      <c r="G241" s="218" t="s">
        <v>2904</v>
      </c>
      <c r="H241" s="219">
        <v>8</v>
      </c>
      <c r="I241" s="220"/>
      <c r="J241" s="221">
        <f>ROUND(I241*H241,2)</f>
        <v>0</v>
      </c>
      <c r="K241" s="217" t="s">
        <v>338</v>
      </c>
      <c r="L241" s="46"/>
      <c r="M241" s="222" t="s">
        <v>28</v>
      </c>
      <c r="N241" s="223" t="s">
        <v>45</v>
      </c>
      <c r="O241" s="86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163</v>
      </c>
      <c r="AT241" s="226" t="s">
        <v>158</v>
      </c>
      <c r="AU241" s="226" t="s">
        <v>81</v>
      </c>
      <c r="AY241" s="19" t="s">
        <v>156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81</v>
      </c>
      <c r="BK241" s="227">
        <f>ROUND(I241*H241,2)</f>
        <v>0</v>
      </c>
      <c r="BL241" s="19" t="s">
        <v>163</v>
      </c>
      <c r="BM241" s="226" t="s">
        <v>3203</v>
      </c>
    </row>
    <row r="242" s="2" customFormat="1">
      <c r="A242" s="40"/>
      <c r="B242" s="41"/>
      <c r="C242" s="42"/>
      <c r="D242" s="228" t="s">
        <v>165</v>
      </c>
      <c r="E242" s="42"/>
      <c r="F242" s="229" t="s">
        <v>3202</v>
      </c>
      <c r="G242" s="42"/>
      <c r="H242" s="42"/>
      <c r="I242" s="230"/>
      <c r="J242" s="42"/>
      <c r="K242" s="42"/>
      <c r="L242" s="46"/>
      <c r="M242" s="231"/>
      <c r="N242" s="232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165</v>
      </c>
      <c r="AU242" s="19" t="s">
        <v>81</v>
      </c>
    </row>
    <row r="243" s="2" customFormat="1" ht="14.4" customHeight="1">
      <c r="A243" s="40"/>
      <c r="B243" s="41"/>
      <c r="C243" s="215" t="s">
        <v>539</v>
      </c>
      <c r="D243" s="215" t="s">
        <v>158</v>
      </c>
      <c r="E243" s="216" t="s">
        <v>3204</v>
      </c>
      <c r="F243" s="217" t="s">
        <v>3205</v>
      </c>
      <c r="G243" s="218" t="s">
        <v>2904</v>
      </c>
      <c r="H243" s="219">
        <v>1</v>
      </c>
      <c r="I243" s="220"/>
      <c r="J243" s="221">
        <f>ROUND(I243*H243,2)</f>
        <v>0</v>
      </c>
      <c r="K243" s="217" t="s">
        <v>338</v>
      </c>
      <c r="L243" s="46"/>
      <c r="M243" s="222" t="s">
        <v>28</v>
      </c>
      <c r="N243" s="223" t="s">
        <v>45</v>
      </c>
      <c r="O243" s="86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163</v>
      </c>
      <c r="AT243" s="226" t="s">
        <v>158</v>
      </c>
      <c r="AU243" s="226" t="s">
        <v>81</v>
      </c>
      <c r="AY243" s="19" t="s">
        <v>156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81</v>
      </c>
      <c r="BK243" s="227">
        <f>ROUND(I243*H243,2)</f>
        <v>0</v>
      </c>
      <c r="BL243" s="19" t="s">
        <v>163</v>
      </c>
      <c r="BM243" s="226" t="s">
        <v>3206</v>
      </c>
    </row>
    <row r="244" s="2" customFormat="1">
      <c r="A244" s="40"/>
      <c r="B244" s="41"/>
      <c r="C244" s="42"/>
      <c r="D244" s="228" t="s">
        <v>165</v>
      </c>
      <c r="E244" s="42"/>
      <c r="F244" s="229" t="s">
        <v>3205</v>
      </c>
      <c r="G244" s="42"/>
      <c r="H244" s="42"/>
      <c r="I244" s="230"/>
      <c r="J244" s="42"/>
      <c r="K244" s="42"/>
      <c r="L244" s="46"/>
      <c r="M244" s="231"/>
      <c r="N244" s="232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165</v>
      </c>
      <c r="AU244" s="19" t="s">
        <v>81</v>
      </c>
    </row>
    <row r="245" s="2" customFormat="1" ht="14.4" customHeight="1">
      <c r="A245" s="40"/>
      <c r="B245" s="41"/>
      <c r="C245" s="215" t="s">
        <v>544</v>
      </c>
      <c r="D245" s="215" t="s">
        <v>158</v>
      </c>
      <c r="E245" s="216" t="s">
        <v>3207</v>
      </c>
      <c r="F245" s="217" t="s">
        <v>3208</v>
      </c>
      <c r="G245" s="218" t="s">
        <v>2904</v>
      </c>
      <c r="H245" s="219">
        <v>1</v>
      </c>
      <c r="I245" s="220"/>
      <c r="J245" s="221">
        <f>ROUND(I245*H245,2)</f>
        <v>0</v>
      </c>
      <c r="K245" s="217" t="s">
        <v>338</v>
      </c>
      <c r="L245" s="46"/>
      <c r="M245" s="222" t="s">
        <v>28</v>
      </c>
      <c r="N245" s="223" t="s">
        <v>45</v>
      </c>
      <c r="O245" s="86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163</v>
      </c>
      <c r="AT245" s="226" t="s">
        <v>158</v>
      </c>
      <c r="AU245" s="226" t="s">
        <v>81</v>
      </c>
      <c r="AY245" s="19" t="s">
        <v>156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81</v>
      </c>
      <c r="BK245" s="227">
        <f>ROUND(I245*H245,2)</f>
        <v>0</v>
      </c>
      <c r="BL245" s="19" t="s">
        <v>163</v>
      </c>
      <c r="BM245" s="226" t="s">
        <v>3209</v>
      </c>
    </row>
    <row r="246" s="2" customFormat="1">
      <c r="A246" s="40"/>
      <c r="B246" s="41"/>
      <c r="C246" s="42"/>
      <c r="D246" s="228" t="s">
        <v>165</v>
      </c>
      <c r="E246" s="42"/>
      <c r="F246" s="229" t="s">
        <v>3208</v>
      </c>
      <c r="G246" s="42"/>
      <c r="H246" s="42"/>
      <c r="I246" s="230"/>
      <c r="J246" s="42"/>
      <c r="K246" s="42"/>
      <c r="L246" s="46"/>
      <c r="M246" s="231"/>
      <c r="N246" s="232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165</v>
      </c>
      <c r="AU246" s="19" t="s">
        <v>81</v>
      </c>
    </row>
    <row r="247" s="2" customFormat="1" ht="14.4" customHeight="1">
      <c r="A247" s="40"/>
      <c r="B247" s="41"/>
      <c r="C247" s="215" t="s">
        <v>550</v>
      </c>
      <c r="D247" s="215" t="s">
        <v>158</v>
      </c>
      <c r="E247" s="216" t="s">
        <v>3210</v>
      </c>
      <c r="F247" s="217" t="s">
        <v>3211</v>
      </c>
      <c r="G247" s="218" t="s">
        <v>2904</v>
      </c>
      <c r="H247" s="219">
        <v>1</v>
      </c>
      <c r="I247" s="220"/>
      <c r="J247" s="221">
        <f>ROUND(I247*H247,2)</f>
        <v>0</v>
      </c>
      <c r="K247" s="217" t="s">
        <v>338</v>
      </c>
      <c r="L247" s="46"/>
      <c r="M247" s="222" t="s">
        <v>28</v>
      </c>
      <c r="N247" s="223" t="s">
        <v>45</v>
      </c>
      <c r="O247" s="86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26" t="s">
        <v>163</v>
      </c>
      <c r="AT247" s="226" t="s">
        <v>158</v>
      </c>
      <c r="AU247" s="226" t="s">
        <v>81</v>
      </c>
      <c r="AY247" s="19" t="s">
        <v>156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19" t="s">
        <v>81</v>
      </c>
      <c r="BK247" s="227">
        <f>ROUND(I247*H247,2)</f>
        <v>0</v>
      </c>
      <c r="BL247" s="19" t="s">
        <v>163</v>
      </c>
      <c r="BM247" s="226" t="s">
        <v>3212</v>
      </c>
    </row>
    <row r="248" s="2" customFormat="1">
      <c r="A248" s="40"/>
      <c r="B248" s="41"/>
      <c r="C248" s="42"/>
      <c r="D248" s="228" t="s">
        <v>165</v>
      </c>
      <c r="E248" s="42"/>
      <c r="F248" s="229" t="s">
        <v>3211</v>
      </c>
      <c r="G248" s="42"/>
      <c r="H248" s="42"/>
      <c r="I248" s="230"/>
      <c r="J248" s="42"/>
      <c r="K248" s="42"/>
      <c r="L248" s="46"/>
      <c r="M248" s="231"/>
      <c r="N248" s="232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165</v>
      </c>
      <c r="AU248" s="19" t="s">
        <v>81</v>
      </c>
    </row>
    <row r="249" s="2" customFormat="1" ht="14.4" customHeight="1">
      <c r="A249" s="40"/>
      <c r="B249" s="41"/>
      <c r="C249" s="215" t="s">
        <v>673</v>
      </c>
      <c r="D249" s="215" t="s">
        <v>158</v>
      </c>
      <c r="E249" s="216" t="s">
        <v>3213</v>
      </c>
      <c r="F249" s="217" t="s">
        <v>3214</v>
      </c>
      <c r="G249" s="218" t="s">
        <v>2904</v>
      </c>
      <c r="H249" s="219">
        <v>2</v>
      </c>
      <c r="I249" s="220"/>
      <c r="J249" s="221">
        <f>ROUND(I249*H249,2)</f>
        <v>0</v>
      </c>
      <c r="K249" s="217" t="s">
        <v>338</v>
      </c>
      <c r="L249" s="46"/>
      <c r="M249" s="222" t="s">
        <v>28</v>
      </c>
      <c r="N249" s="223" t="s">
        <v>45</v>
      </c>
      <c r="O249" s="86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163</v>
      </c>
      <c r="AT249" s="226" t="s">
        <v>158</v>
      </c>
      <c r="AU249" s="226" t="s">
        <v>81</v>
      </c>
      <c r="AY249" s="19" t="s">
        <v>156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81</v>
      </c>
      <c r="BK249" s="227">
        <f>ROUND(I249*H249,2)</f>
        <v>0</v>
      </c>
      <c r="BL249" s="19" t="s">
        <v>163</v>
      </c>
      <c r="BM249" s="226" t="s">
        <v>3215</v>
      </c>
    </row>
    <row r="250" s="2" customFormat="1">
      <c r="A250" s="40"/>
      <c r="B250" s="41"/>
      <c r="C250" s="42"/>
      <c r="D250" s="228" t="s">
        <v>165</v>
      </c>
      <c r="E250" s="42"/>
      <c r="F250" s="229" t="s">
        <v>3214</v>
      </c>
      <c r="G250" s="42"/>
      <c r="H250" s="42"/>
      <c r="I250" s="230"/>
      <c r="J250" s="42"/>
      <c r="K250" s="42"/>
      <c r="L250" s="46"/>
      <c r="M250" s="231"/>
      <c r="N250" s="232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165</v>
      </c>
      <c r="AU250" s="19" t="s">
        <v>81</v>
      </c>
    </row>
    <row r="251" s="12" customFormat="1" ht="25.92" customHeight="1">
      <c r="A251" s="12"/>
      <c r="B251" s="199"/>
      <c r="C251" s="200"/>
      <c r="D251" s="201" t="s">
        <v>73</v>
      </c>
      <c r="E251" s="202" t="s">
        <v>3216</v>
      </c>
      <c r="F251" s="202" t="s">
        <v>3217</v>
      </c>
      <c r="G251" s="200"/>
      <c r="H251" s="200"/>
      <c r="I251" s="203"/>
      <c r="J251" s="204">
        <f>BK251</f>
        <v>0</v>
      </c>
      <c r="K251" s="200"/>
      <c r="L251" s="205"/>
      <c r="M251" s="206"/>
      <c r="N251" s="207"/>
      <c r="O251" s="207"/>
      <c r="P251" s="208">
        <f>SUM(P252:P271)</f>
        <v>0</v>
      </c>
      <c r="Q251" s="207"/>
      <c r="R251" s="208">
        <f>SUM(R252:R271)</f>
        <v>0</v>
      </c>
      <c r="S251" s="207"/>
      <c r="T251" s="209">
        <f>SUM(T252:T271)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0" t="s">
        <v>83</v>
      </c>
      <c r="AT251" s="211" t="s">
        <v>73</v>
      </c>
      <c r="AU251" s="211" t="s">
        <v>74</v>
      </c>
      <c r="AY251" s="210" t="s">
        <v>156</v>
      </c>
      <c r="BK251" s="212">
        <f>SUM(BK252:BK271)</f>
        <v>0</v>
      </c>
    </row>
    <row r="252" s="2" customFormat="1" ht="14.4" customHeight="1">
      <c r="A252" s="40"/>
      <c r="B252" s="41"/>
      <c r="C252" s="215" t="s">
        <v>393</v>
      </c>
      <c r="D252" s="215" t="s">
        <v>158</v>
      </c>
      <c r="E252" s="216" t="s">
        <v>3218</v>
      </c>
      <c r="F252" s="217" t="s">
        <v>3219</v>
      </c>
      <c r="G252" s="218" t="s">
        <v>289</v>
      </c>
      <c r="H252" s="219">
        <v>60</v>
      </c>
      <c r="I252" s="220"/>
      <c r="J252" s="221">
        <f>ROUND(I252*H252,2)</f>
        <v>0</v>
      </c>
      <c r="K252" s="217" t="s">
        <v>338</v>
      </c>
      <c r="L252" s="46"/>
      <c r="M252" s="222" t="s">
        <v>28</v>
      </c>
      <c r="N252" s="223" t="s">
        <v>45</v>
      </c>
      <c r="O252" s="86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6" t="s">
        <v>163</v>
      </c>
      <c r="AT252" s="226" t="s">
        <v>158</v>
      </c>
      <c r="AU252" s="226" t="s">
        <v>81</v>
      </c>
      <c r="AY252" s="19" t="s">
        <v>156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9" t="s">
        <v>81</v>
      </c>
      <c r="BK252" s="227">
        <f>ROUND(I252*H252,2)</f>
        <v>0</v>
      </c>
      <c r="BL252" s="19" t="s">
        <v>163</v>
      </c>
      <c r="BM252" s="226" t="s">
        <v>3220</v>
      </c>
    </row>
    <row r="253" s="2" customFormat="1">
      <c r="A253" s="40"/>
      <c r="B253" s="41"/>
      <c r="C253" s="42"/>
      <c r="D253" s="228" t="s">
        <v>165</v>
      </c>
      <c r="E253" s="42"/>
      <c r="F253" s="229" t="s">
        <v>3219</v>
      </c>
      <c r="G253" s="42"/>
      <c r="H253" s="42"/>
      <c r="I253" s="230"/>
      <c r="J253" s="42"/>
      <c r="K253" s="42"/>
      <c r="L253" s="46"/>
      <c r="M253" s="231"/>
      <c r="N253" s="232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165</v>
      </c>
      <c r="AU253" s="19" t="s">
        <v>81</v>
      </c>
    </row>
    <row r="254" s="2" customFormat="1" ht="14.4" customHeight="1">
      <c r="A254" s="40"/>
      <c r="B254" s="41"/>
      <c r="C254" s="215" t="s">
        <v>397</v>
      </c>
      <c r="D254" s="215" t="s">
        <v>158</v>
      </c>
      <c r="E254" s="216" t="s">
        <v>3221</v>
      </c>
      <c r="F254" s="217" t="s">
        <v>3222</v>
      </c>
      <c r="G254" s="218" t="s">
        <v>289</v>
      </c>
      <c r="H254" s="219">
        <v>70</v>
      </c>
      <c r="I254" s="220"/>
      <c r="J254" s="221">
        <f>ROUND(I254*H254,2)</f>
        <v>0</v>
      </c>
      <c r="K254" s="217" t="s">
        <v>338</v>
      </c>
      <c r="L254" s="46"/>
      <c r="M254" s="222" t="s">
        <v>28</v>
      </c>
      <c r="N254" s="223" t="s">
        <v>45</v>
      </c>
      <c r="O254" s="86"/>
      <c r="P254" s="224">
        <f>O254*H254</f>
        <v>0</v>
      </c>
      <c r="Q254" s="224">
        <v>0</v>
      </c>
      <c r="R254" s="224">
        <f>Q254*H254</f>
        <v>0</v>
      </c>
      <c r="S254" s="224">
        <v>0</v>
      </c>
      <c r="T254" s="225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26" t="s">
        <v>163</v>
      </c>
      <c r="AT254" s="226" t="s">
        <v>158</v>
      </c>
      <c r="AU254" s="226" t="s">
        <v>81</v>
      </c>
      <c r="AY254" s="19" t="s">
        <v>156</v>
      </c>
      <c r="BE254" s="227">
        <f>IF(N254="základní",J254,0)</f>
        <v>0</v>
      </c>
      <c r="BF254" s="227">
        <f>IF(N254="snížená",J254,0)</f>
        <v>0</v>
      </c>
      <c r="BG254" s="227">
        <f>IF(N254="zákl. přenesená",J254,0)</f>
        <v>0</v>
      </c>
      <c r="BH254" s="227">
        <f>IF(N254="sníž. přenesená",J254,0)</f>
        <v>0</v>
      </c>
      <c r="BI254" s="227">
        <f>IF(N254="nulová",J254,0)</f>
        <v>0</v>
      </c>
      <c r="BJ254" s="19" t="s">
        <v>81</v>
      </c>
      <c r="BK254" s="227">
        <f>ROUND(I254*H254,2)</f>
        <v>0</v>
      </c>
      <c r="BL254" s="19" t="s">
        <v>163</v>
      </c>
      <c r="BM254" s="226" t="s">
        <v>3223</v>
      </c>
    </row>
    <row r="255" s="2" customFormat="1">
      <c r="A255" s="40"/>
      <c r="B255" s="41"/>
      <c r="C255" s="42"/>
      <c r="D255" s="228" t="s">
        <v>165</v>
      </c>
      <c r="E255" s="42"/>
      <c r="F255" s="229" t="s">
        <v>3222</v>
      </c>
      <c r="G255" s="42"/>
      <c r="H255" s="42"/>
      <c r="I255" s="230"/>
      <c r="J255" s="42"/>
      <c r="K255" s="42"/>
      <c r="L255" s="46"/>
      <c r="M255" s="231"/>
      <c r="N255" s="232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165</v>
      </c>
      <c r="AU255" s="19" t="s">
        <v>81</v>
      </c>
    </row>
    <row r="256" s="2" customFormat="1" ht="14.4" customHeight="1">
      <c r="A256" s="40"/>
      <c r="B256" s="41"/>
      <c r="C256" s="215" t="s">
        <v>402</v>
      </c>
      <c r="D256" s="215" t="s">
        <v>158</v>
      </c>
      <c r="E256" s="216" t="s">
        <v>3224</v>
      </c>
      <c r="F256" s="217" t="s">
        <v>3225</v>
      </c>
      <c r="G256" s="218" t="s">
        <v>289</v>
      </c>
      <c r="H256" s="219">
        <v>20</v>
      </c>
      <c r="I256" s="220"/>
      <c r="J256" s="221">
        <f>ROUND(I256*H256,2)</f>
        <v>0</v>
      </c>
      <c r="K256" s="217" t="s">
        <v>338</v>
      </c>
      <c r="L256" s="46"/>
      <c r="M256" s="222" t="s">
        <v>28</v>
      </c>
      <c r="N256" s="223" t="s">
        <v>45</v>
      </c>
      <c r="O256" s="86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163</v>
      </c>
      <c r="AT256" s="226" t="s">
        <v>158</v>
      </c>
      <c r="AU256" s="226" t="s">
        <v>81</v>
      </c>
      <c r="AY256" s="19" t="s">
        <v>156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81</v>
      </c>
      <c r="BK256" s="227">
        <f>ROUND(I256*H256,2)</f>
        <v>0</v>
      </c>
      <c r="BL256" s="19" t="s">
        <v>163</v>
      </c>
      <c r="BM256" s="226" t="s">
        <v>3226</v>
      </c>
    </row>
    <row r="257" s="2" customFormat="1">
      <c r="A257" s="40"/>
      <c r="B257" s="41"/>
      <c r="C257" s="42"/>
      <c r="D257" s="228" t="s">
        <v>165</v>
      </c>
      <c r="E257" s="42"/>
      <c r="F257" s="229" t="s">
        <v>3225</v>
      </c>
      <c r="G257" s="42"/>
      <c r="H257" s="42"/>
      <c r="I257" s="230"/>
      <c r="J257" s="42"/>
      <c r="K257" s="42"/>
      <c r="L257" s="46"/>
      <c r="M257" s="231"/>
      <c r="N257" s="232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165</v>
      </c>
      <c r="AU257" s="19" t="s">
        <v>81</v>
      </c>
    </row>
    <row r="258" s="2" customFormat="1" ht="14.4" customHeight="1">
      <c r="A258" s="40"/>
      <c r="B258" s="41"/>
      <c r="C258" s="215" t="s">
        <v>407</v>
      </c>
      <c r="D258" s="215" t="s">
        <v>158</v>
      </c>
      <c r="E258" s="216" t="s">
        <v>3227</v>
      </c>
      <c r="F258" s="217" t="s">
        <v>3228</v>
      </c>
      <c r="G258" s="218" t="s">
        <v>289</v>
      </c>
      <c r="H258" s="219">
        <v>2</v>
      </c>
      <c r="I258" s="220"/>
      <c r="J258" s="221">
        <f>ROUND(I258*H258,2)</f>
        <v>0</v>
      </c>
      <c r="K258" s="217" t="s">
        <v>338</v>
      </c>
      <c r="L258" s="46"/>
      <c r="M258" s="222" t="s">
        <v>28</v>
      </c>
      <c r="N258" s="223" t="s">
        <v>45</v>
      </c>
      <c r="O258" s="86"/>
      <c r="P258" s="224">
        <f>O258*H258</f>
        <v>0</v>
      </c>
      <c r="Q258" s="224">
        <v>0</v>
      </c>
      <c r="R258" s="224">
        <f>Q258*H258</f>
        <v>0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163</v>
      </c>
      <c r="AT258" s="226" t="s">
        <v>158</v>
      </c>
      <c r="AU258" s="226" t="s">
        <v>81</v>
      </c>
      <c r="AY258" s="19" t="s">
        <v>156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81</v>
      </c>
      <c r="BK258" s="227">
        <f>ROUND(I258*H258,2)</f>
        <v>0</v>
      </c>
      <c r="BL258" s="19" t="s">
        <v>163</v>
      </c>
      <c r="BM258" s="226" t="s">
        <v>3229</v>
      </c>
    </row>
    <row r="259" s="2" customFormat="1">
      <c r="A259" s="40"/>
      <c r="B259" s="41"/>
      <c r="C259" s="42"/>
      <c r="D259" s="228" t="s">
        <v>165</v>
      </c>
      <c r="E259" s="42"/>
      <c r="F259" s="229" t="s">
        <v>3228</v>
      </c>
      <c r="G259" s="42"/>
      <c r="H259" s="42"/>
      <c r="I259" s="230"/>
      <c r="J259" s="42"/>
      <c r="K259" s="42"/>
      <c r="L259" s="46"/>
      <c r="M259" s="231"/>
      <c r="N259" s="232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165</v>
      </c>
      <c r="AU259" s="19" t="s">
        <v>81</v>
      </c>
    </row>
    <row r="260" s="2" customFormat="1" ht="14.4" customHeight="1">
      <c r="A260" s="40"/>
      <c r="B260" s="41"/>
      <c r="C260" s="215" t="s">
        <v>411</v>
      </c>
      <c r="D260" s="215" t="s">
        <v>158</v>
      </c>
      <c r="E260" s="216" t="s">
        <v>3230</v>
      </c>
      <c r="F260" s="217" t="s">
        <v>3231</v>
      </c>
      <c r="G260" s="218" t="s">
        <v>289</v>
      </c>
      <c r="H260" s="219">
        <v>12</v>
      </c>
      <c r="I260" s="220"/>
      <c r="J260" s="221">
        <f>ROUND(I260*H260,2)</f>
        <v>0</v>
      </c>
      <c r="K260" s="217" t="s">
        <v>338</v>
      </c>
      <c r="L260" s="46"/>
      <c r="M260" s="222" t="s">
        <v>28</v>
      </c>
      <c r="N260" s="223" t="s">
        <v>45</v>
      </c>
      <c r="O260" s="86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163</v>
      </c>
      <c r="AT260" s="226" t="s">
        <v>158</v>
      </c>
      <c r="AU260" s="226" t="s">
        <v>81</v>
      </c>
      <c r="AY260" s="19" t="s">
        <v>156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81</v>
      </c>
      <c r="BK260" s="227">
        <f>ROUND(I260*H260,2)</f>
        <v>0</v>
      </c>
      <c r="BL260" s="19" t="s">
        <v>163</v>
      </c>
      <c r="BM260" s="226" t="s">
        <v>3232</v>
      </c>
    </row>
    <row r="261" s="2" customFormat="1">
      <c r="A261" s="40"/>
      <c r="B261" s="41"/>
      <c r="C261" s="42"/>
      <c r="D261" s="228" t="s">
        <v>165</v>
      </c>
      <c r="E261" s="42"/>
      <c r="F261" s="229" t="s">
        <v>3231</v>
      </c>
      <c r="G261" s="42"/>
      <c r="H261" s="42"/>
      <c r="I261" s="230"/>
      <c r="J261" s="42"/>
      <c r="K261" s="42"/>
      <c r="L261" s="46"/>
      <c r="M261" s="231"/>
      <c r="N261" s="232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165</v>
      </c>
      <c r="AU261" s="19" t="s">
        <v>81</v>
      </c>
    </row>
    <row r="262" s="2" customFormat="1" ht="14.4" customHeight="1">
      <c r="A262" s="40"/>
      <c r="B262" s="41"/>
      <c r="C262" s="215" t="s">
        <v>417</v>
      </c>
      <c r="D262" s="215" t="s">
        <v>158</v>
      </c>
      <c r="E262" s="216" t="s">
        <v>3233</v>
      </c>
      <c r="F262" s="217" t="s">
        <v>3234</v>
      </c>
      <c r="G262" s="218" t="s">
        <v>289</v>
      </c>
      <c r="H262" s="219">
        <v>10</v>
      </c>
      <c r="I262" s="220"/>
      <c r="J262" s="221">
        <f>ROUND(I262*H262,2)</f>
        <v>0</v>
      </c>
      <c r="K262" s="217" t="s">
        <v>338</v>
      </c>
      <c r="L262" s="46"/>
      <c r="M262" s="222" t="s">
        <v>28</v>
      </c>
      <c r="N262" s="223" t="s">
        <v>45</v>
      </c>
      <c r="O262" s="86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163</v>
      </c>
      <c r="AT262" s="226" t="s">
        <v>158</v>
      </c>
      <c r="AU262" s="226" t="s">
        <v>81</v>
      </c>
      <c r="AY262" s="19" t="s">
        <v>156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81</v>
      </c>
      <c r="BK262" s="227">
        <f>ROUND(I262*H262,2)</f>
        <v>0</v>
      </c>
      <c r="BL262" s="19" t="s">
        <v>163</v>
      </c>
      <c r="BM262" s="226" t="s">
        <v>3235</v>
      </c>
    </row>
    <row r="263" s="2" customFormat="1">
      <c r="A263" s="40"/>
      <c r="B263" s="41"/>
      <c r="C263" s="42"/>
      <c r="D263" s="228" t="s">
        <v>165</v>
      </c>
      <c r="E263" s="42"/>
      <c r="F263" s="229" t="s">
        <v>3234</v>
      </c>
      <c r="G263" s="42"/>
      <c r="H263" s="42"/>
      <c r="I263" s="230"/>
      <c r="J263" s="42"/>
      <c r="K263" s="42"/>
      <c r="L263" s="46"/>
      <c r="M263" s="231"/>
      <c r="N263" s="232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165</v>
      </c>
      <c r="AU263" s="19" t="s">
        <v>81</v>
      </c>
    </row>
    <row r="264" s="2" customFormat="1" ht="14.4" customHeight="1">
      <c r="A264" s="40"/>
      <c r="B264" s="41"/>
      <c r="C264" s="215" t="s">
        <v>426</v>
      </c>
      <c r="D264" s="215" t="s">
        <v>158</v>
      </c>
      <c r="E264" s="216" t="s">
        <v>3236</v>
      </c>
      <c r="F264" s="217" t="s">
        <v>3237</v>
      </c>
      <c r="G264" s="218" t="s">
        <v>289</v>
      </c>
      <c r="H264" s="219">
        <v>14</v>
      </c>
      <c r="I264" s="220"/>
      <c r="J264" s="221">
        <f>ROUND(I264*H264,2)</f>
        <v>0</v>
      </c>
      <c r="K264" s="217" t="s">
        <v>338</v>
      </c>
      <c r="L264" s="46"/>
      <c r="M264" s="222" t="s">
        <v>28</v>
      </c>
      <c r="N264" s="223" t="s">
        <v>45</v>
      </c>
      <c r="O264" s="86"/>
      <c r="P264" s="224">
        <f>O264*H264</f>
        <v>0</v>
      </c>
      <c r="Q264" s="224">
        <v>0</v>
      </c>
      <c r="R264" s="224">
        <f>Q264*H264</f>
        <v>0</v>
      </c>
      <c r="S264" s="224">
        <v>0</v>
      </c>
      <c r="T264" s="225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163</v>
      </c>
      <c r="AT264" s="226" t="s">
        <v>158</v>
      </c>
      <c r="AU264" s="226" t="s">
        <v>81</v>
      </c>
      <c r="AY264" s="19" t="s">
        <v>156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81</v>
      </c>
      <c r="BK264" s="227">
        <f>ROUND(I264*H264,2)</f>
        <v>0</v>
      </c>
      <c r="BL264" s="19" t="s">
        <v>163</v>
      </c>
      <c r="BM264" s="226" t="s">
        <v>3238</v>
      </c>
    </row>
    <row r="265" s="2" customFormat="1">
      <c r="A265" s="40"/>
      <c r="B265" s="41"/>
      <c r="C265" s="42"/>
      <c r="D265" s="228" t="s">
        <v>165</v>
      </c>
      <c r="E265" s="42"/>
      <c r="F265" s="229" t="s">
        <v>3237</v>
      </c>
      <c r="G265" s="42"/>
      <c r="H265" s="42"/>
      <c r="I265" s="230"/>
      <c r="J265" s="42"/>
      <c r="K265" s="42"/>
      <c r="L265" s="46"/>
      <c r="M265" s="231"/>
      <c r="N265" s="232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165</v>
      </c>
      <c r="AU265" s="19" t="s">
        <v>81</v>
      </c>
    </row>
    <row r="266" s="2" customFormat="1" ht="14.4" customHeight="1">
      <c r="A266" s="40"/>
      <c r="B266" s="41"/>
      <c r="C266" s="215" t="s">
        <v>431</v>
      </c>
      <c r="D266" s="215" t="s">
        <v>158</v>
      </c>
      <c r="E266" s="216" t="s">
        <v>3239</v>
      </c>
      <c r="F266" s="217" t="s">
        <v>3240</v>
      </c>
      <c r="G266" s="218" t="s">
        <v>289</v>
      </c>
      <c r="H266" s="219">
        <v>12</v>
      </c>
      <c r="I266" s="220"/>
      <c r="J266" s="221">
        <f>ROUND(I266*H266,2)</f>
        <v>0</v>
      </c>
      <c r="K266" s="217" t="s">
        <v>338</v>
      </c>
      <c r="L266" s="46"/>
      <c r="M266" s="222" t="s">
        <v>28</v>
      </c>
      <c r="N266" s="223" t="s">
        <v>45</v>
      </c>
      <c r="O266" s="86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163</v>
      </c>
      <c r="AT266" s="226" t="s">
        <v>158</v>
      </c>
      <c r="AU266" s="226" t="s">
        <v>81</v>
      </c>
      <c r="AY266" s="19" t="s">
        <v>156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81</v>
      </c>
      <c r="BK266" s="227">
        <f>ROUND(I266*H266,2)</f>
        <v>0</v>
      </c>
      <c r="BL266" s="19" t="s">
        <v>163</v>
      </c>
      <c r="BM266" s="226" t="s">
        <v>3241</v>
      </c>
    </row>
    <row r="267" s="2" customFormat="1">
      <c r="A267" s="40"/>
      <c r="B267" s="41"/>
      <c r="C267" s="42"/>
      <c r="D267" s="228" t="s">
        <v>165</v>
      </c>
      <c r="E267" s="42"/>
      <c r="F267" s="229" t="s">
        <v>3240</v>
      </c>
      <c r="G267" s="42"/>
      <c r="H267" s="42"/>
      <c r="I267" s="230"/>
      <c r="J267" s="42"/>
      <c r="K267" s="42"/>
      <c r="L267" s="46"/>
      <c r="M267" s="231"/>
      <c r="N267" s="232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165</v>
      </c>
      <c r="AU267" s="19" t="s">
        <v>81</v>
      </c>
    </row>
    <row r="268" s="2" customFormat="1" ht="14.4" customHeight="1">
      <c r="A268" s="40"/>
      <c r="B268" s="41"/>
      <c r="C268" s="215" t="s">
        <v>436</v>
      </c>
      <c r="D268" s="215" t="s">
        <v>158</v>
      </c>
      <c r="E268" s="216" t="s">
        <v>3242</v>
      </c>
      <c r="F268" s="217" t="s">
        <v>3243</v>
      </c>
      <c r="G268" s="218" t="s">
        <v>289</v>
      </c>
      <c r="H268" s="219">
        <v>10</v>
      </c>
      <c r="I268" s="220"/>
      <c r="J268" s="221">
        <f>ROUND(I268*H268,2)</f>
        <v>0</v>
      </c>
      <c r="K268" s="217" t="s">
        <v>338</v>
      </c>
      <c r="L268" s="46"/>
      <c r="M268" s="222" t="s">
        <v>28</v>
      </c>
      <c r="N268" s="223" t="s">
        <v>45</v>
      </c>
      <c r="O268" s="86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163</v>
      </c>
      <c r="AT268" s="226" t="s">
        <v>158</v>
      </c>
      <c r="AU268" s="226" t="s">
        <v>81</v>
      </c>
      <c r="AY268" s="19" t="s">
        <v>156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81</v>
      </c>
      <c r="BK268" s="227">
        <f>ROUND(I268*H268,2)</f>
        <v>0</v>
      </c>
      <c r="BL268" s="19" t="s">
        <v>163</v>
      </c>
      <c r="BM268" s="226" t="s">
        <v>3244</v>
      </c>
    </row>
    <row r="269" s="2" customFormat="1">
      <c r="A269" s="40"/>
      <c r="B269" s="41"/>
      <c r="C269" s="42"/>
      <c r="D269" s="228" t="s">
        <v>165</v>
      </c>
      <c r="E269" s="42"/>
      <c r="F269" s="229" t="s">
        <v>3243</v>
      </c>
      <c r="G269" s="42"/>
      <c r="H269" s="42"/>
      <c r="I269" s="230"/>
      <c r="J269" s="42"/>
      <c r="K269" s="42"/>
      <c r="L269" s="46"/>
      <c r="M269" s="231"/>
      <c r="N269" s="232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165</v>
      </c>
      <c r="AU269" s="19" t="s">
        <v>81</v>
      </c>
    </row>
    <row r="270" s="2" customFormat="1" ht="14.4" customHeight="1">
      <c r="A270" s="40"/>
      <c r="B270" s="41"/>
      <c r="C270" s="215" t="s">
        <v>441</v>
      </c>
      <c r="D270" s="215" t="s">
        <v>158</v>
      </c>
      <c r="E270" s="216" t="s">
        <v>3245</v>
      </c>
      <c r="F270" s="217" t="s">
        <v>3246</v>
      </c>
      <c r="G270" s="218" t="s">
        <v>289</v>
      </c>
      <c r="H270" s="219">
        <v>3</v>
      </c>
      <c r="I270" s="220"/>
      <c r="J270" s="221">
        <f>ROUND(I270*H270,2)</f>
        <v>0</v>
      </c>
      <c r="K270" s="217" t="s">
        <v>338</v>
      </c>
      <c r="L270" s="46"/>
      <c r="M270" s="222" t="s">
        <v>28</v>
      </c>
      <c r="N270" s="223" t="s">
        <v>45</v>
      </c>
      <c r="O270" s="86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163</v>
      </c>
      <c r="AT270" s="226" t="s">
        <v>158</v>
      </c>
      <c r="AU270" s="226" t="s">
        <v>81</v>
      </c>
      <c r="AY270" s="19" t="s">
        <v>156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81</v>
      </c>
      <c r="BK270" s="227">
        <f>ROUND(I270*H270,2)</f>
        <v>0</v>
      </c>
      <c r="BL270" s="19" t="s">
        <v>163</v>
      </c>
      <c r="BM270" s="226" t="s">
        <v>3247</v>
      </c>
    </row>
    <row r="271" s="2" customFormat="1">
      <c r="A271" s="40"/>
      <c r="B271" s="41"/>
      <c r="C271" s="42"/>
      <c r="D271" s="228" t="s">
        <v>165</v>
      </c>
      <c r="E271" s="42"/>
      <c r="F271" s="229" t="s">
        <v>3246</v>
      </c>
      <c r="G271" s="42"/>
      <c r="H271" s="42"/>
      <c r="I271" s="230"/>
      <c r="J271" s="42"/>
      <c r="K271" s="42"/>
      <c r="L271" s="46"/>
      <c r="M271" s="231"/>
      <c r="N271" s="232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165</v>
      </c>
      <c r="AU271" s="19" t="s">
        <v>81</v>
      </c>
    </row>
    <row r="272" s="12" customFormat="1" ht="25.92" customHeight="1">
      <c r="A272" s="12"/>
      <c r="B272" s="199"/>
      <c r="C272" s="200"/>
      <c r="D272" s="201" t="s">
        <v>73</v>
      </c>
      <c r="E272" s="202" t="s">
        <v>3248</v>
      </c>
      <c r="F272" s="202" t="s">
        <v>3249</v>
      </c>
      <c r="G272" s="200"/>
      <c r="H272" s="200"/>
      <c r="I272" s="203"/>
      <c r="J272" s="204">
        <f>BK272</f>
        <v>0</v>
      </c>
      <c r="K272" s="200"/>
      <c r="L272" s="205"/>
      <c r="M272" s="206"/>
      <c r="N272" s="207"/>
      <c r="O272" s="207"/>
      <c r="P272" s="208">
        <f>SUM(P273:P370)</f>
        <v>0</v>
      </c>
      <c r="Q272" s="207"/>
      <c r="R272" s="208">
        <f>SUM(R273:R370)</f>
        <v>0</v>
      </c>
      <c r="S272" s="207"/>
      <c r="T272" s="209">
        <f>SUM(T273:T370)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0" t="s">
        <v>83</v>
      </c>
      <c r="AT272" s="211" t="s">
        <v>73</v>
      </c>
      <c r="AU272" s="211" t="s">
        <v>74</v>
      </c>
      <c r="AY272" s="210" t="s">
        <v>156</v>
      </c>
      <c r="BK272" s="212">
        <f>SUM(BK273:BK370)</f>
        <v>0</v>
      </c>
    </row>
    <row r="273" s="2" customFormat="1" ht="14.4" customHeight="1">
      <c r="A273" s="40"/>
      <c r="B273" s="41"/>
      <c r="C273" s="215" t="s">
        <v>180</v>
      </c>
      <c r="D273" s="215" t="s">
        <v>158</v>
      </c>
      <c r="E273" s="216" t="s">
        <v>3250</v>
      </c>
      <c r="F273" s="217" t="s">
        <v>3251</v>
      </c>
      <c r="G273" s="218" t="s">
        <v>2904</v>
      </c>
      <c r="H273" s="219">
        <v>13</v>
      </c>
      <c r="I273" s="220"/>
      <c r="J273" s="221">
        <f>ROUND(I273*H273,2)</f>
        <v>0</v>
      </c>
      <c r="K273" s="217" t="s">
        <v>338</v>
      </c>
      <c r="L273" s="46"/>
      <c r="M273" s="222" t="s">
        <v>28</v>
      </c>
      <c r="N273" s="223" t="s">
        <v>45</v>
      </c>
      <c r="O273" s="86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163</v>
      </c>
      <c r="AT273" s="226" t="s">
        <v>158</v>
      </c>
      <c r="AU273" s="226" t="s">
        <v>81</v>
      </c>
      <c r="AY273" s="19" t="s">
        <v>156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81</v>
      </c>
      <c r="BK273" s="227">
        <f>ROUND(I273*H273,2)</f>
        <v>0</v>
      </c>
      <c r="BL273" s="19" t="s">
        <v>163</v>
      </c>
      <c r="BM273" s="226" t="s">
        <v>3252</v>
      </c>
    </row>
    <row r="274" s="2" customFormat="1">
      <c r="A274" s="40"/>
      <c r="B274" s="41"/>
      <c r="C274" s="42"/>
      <c r="D274" s="228" t="s">
        <v>165</v>
      </c>
      <c r="E274" s="42"/>
      <c r="F274" s="229" t="s">
        <v>3251</v>
      </c>
      <c r="G274" s="42"/>
      <c r="H274" s="42"/>
      <c r="I274" s="230"/>
      <c r="J274" s="42"/>
      <c r="K274" s="42"/>
      <c r="L274" s="46"/>
      <c r="M274" s="231"/>
      <c r="N274" s="232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165</v>
      </c>
      <c r="AU274" s="19" t="s">
        <v>81</v>
      </c>
    </row>
    <row r="275" s="2" customFormat="1" ht="14.4" customHeight="1">
      <c r="A275" s="40"/>
      <c r="B275" s="41"/>
      <c r="C275" s="215" t="s">
        <v>187</v>
      </c>
      <c r="D275" s="215" t="s">
        <v>158</v>
      </c>
      <c r="E275" s="216" t="s">
        <v>3253</v>
      </c>
      <c r="F275" s="217" t="s">
        <v>3254</v>
      </c>
      <c r="G275" s="218" t="s">
        <v>2904</v>
      </c>
      <c r="H275" s="219">
        <v>1</v>
      </c>
      <c r="I275" s="220"/>
      <c r="J275" s="221">
        <f>ROUND(I275*H275,2)</f>
        <v>0</v>
      </c>
      <c r="K275" s="217" t="s">
        <v>338</v>
      </c>
      <c r="L275" s="46"/>
      <c r="M275" s="222" t="s">
        <v>28</v>
      </c>
      <c r="N275" s="223" t="s">
        <v>45</v>
      </c>
      <c r="O275" s="86"/>
      <c r="P275" s="224">
        <f>O275*H275</f>
        <v>0</v>
      </c>
      <c r="Q275" s="224">
        <v>0</v>
      </c>
      <c r="R275" s="224">
        <f>Q275*H275</f>
        <v>0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163</v>
      </c>
      <c r="AT275" s="226" t="s">
        <v>158</v>
      </c>
      <c r="AU275" s="226" t="s">
        <v>81</v>
      </c>
      <c r="AY275" s="19" t="s">
        <v>156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81</v>
      </c>
      <c r="BK275" s="227">
        <f>ROUND(I275*H275,2)</f>
        <v>0</v>
      </c>
      <c r="BL275" s="19" t="s">
        <v>163</v>
      </c>
      <c r="BM275" s="226" t="s">
        <v>3255</v>
      </c>
    </row>
    <row r="276" s="2" customFormat="1">
      <c r="A276" s="40"/>
      <c r="B276" s="41"/>
      <c r="C276" s="42"/>
      <c r="D276" s="228" t="s">
        <v>165</v>
      </c>
      <c r="E276" s="42"/>
      <c r="F276" s="229" t="s">
        <v>3254</v>
      </c>
      <c r="G276" s="42"/>
      <c r="H276" s="42"/>
      <c r="I276" s="230"/>
      <c r="J276" s="42"/>
      <c r="K276" s="42"/>
      <c r="L276" s="46"/>
      <c r="M276" s="231"/>
      <c r="N276" s="232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165</v>
      </c>
      <c r="AU276" s="19" t="s">
        <v>81</v>
      </c>
    </row>
    <row r="277" s="2" customFormat="1" ht="14.4" customHeight="1">
      <c r="A277" s="40"/>
      <c r="B277" s="41"/>
      <c r="C277" s="215" t="s">
        <v>192</v>
      </c>
      <c r="D277" s="215" t="s">
        <v>158</v>
      </c>
      <c r="E277" s="216" t="s">
        <v>3256</v>
      </c>
      <c r="F277" s="217" t="s">
        <v>3257</v>
      </c>
      <c r="G277" s="218" t="s">
        <v>2904</v>
      </c>
      <c r="H277" s="219">
        <v>2</v>
      </c>
      <c r="I277" s="220"/>
      <c r="J277" s="221">
        <f>ROUND(I277*H277,2)</f>
        <v>0</v>
      </c>
      <c r="K277" s="217" t="s">
        <v>338</v>
      </c>
      <c r="L277" s="46"/>
      <c r="M277" s="222" t="s">
        <v>28</v>
      </c>
      <c r="N277" s="223" t="s">
        <v>45</v>
      </c>
      <c r="O277" s="86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163</v>
      </c>
      <c r="AT277" s="226" t="s">
        <v>158</v>
      </c>
      <c r="AU277" s="226" t="s">
        <v>81</v>
      </c>
      <c r="AY277" s="19" t="s">
        <v>156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81</v>
      </c>
      <c r="BK277" s="227">
        <f>ROUND(I277*H277,2)</f>
        <v>0</v>
      </c>
      <c r="BL277" s="19" t="s">
        <v>163</v>
      </c>
      <c r="BM277" s="226" t="s">
        <v>3258</v>
      </c>
    </row>
    <row r="278" s="2" customFormat="1">
      <c r="A278" s="40"/>
      <c r="B278" s="41"/>
      <c r="C278" s="42"/>
      <c r="D278" s="228" t="s">
        <v>165</v>
      </c>
      <c r="E278" s="42"/>
      <c r="F278" s="229" t="s">
        <v>3257</v>
      </c>
      <c r="G278" s="42"/>
      <c r="H278" s="42"/>
      <c r="I278" s="230"/>
      <c r="J278" s="42"/>
      <c r="K278" s="42"/>
      <c r="L278" s="46"/>
      <c r="M278" s="231"/>
      <c r="N278" s="232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165</v>
      </c>
      <c r="AU278" s="19" t="s">
        <v>81</v>
      </c>
    </row>
    <row r="279" s="2" customFormat="1" ht="14.4" customHeight="1">
      <c r="A279" s="40"/>
      <c r="B279" s="41"/>
      <c r="C279" s="215" t="s">
        <v>196</v>
      </c>
      <c r="D279" s="215" t="s">
        <v>158</v>
      </c>
      <c r="E279" s="216" t="s">
        <v>3259</v>
      </c>
      <c r="F279" s="217" t="s">
        <v>3260</v>
      </c>
      <c r="G279" s="218" t="s">
        <v>2904</v>
      </c>
      <c r="H279" s="219">
        <v>1</v>
      </c>
      <c r="I279" s="220"/>
      <c r="J279" s="221">
        <f>ROUND(I279*H279,2)</f>
        <v>0</v>
      </c>
      <c r="K279" s="217" t="s">
        <v>338</v>
      </c>
      <c r="L279" s="46"/>
      <c r="M279" s="222" t="s">
        <v>28</v>
      </c>
      <c r="N279" s="223" t="s">
        <v>45</v>
      </c>
      <c r="O279" s="86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163</v>
      </c>
      <c r="AT279" s="226" t="s">
        <v>158</v>
      </c>
      <c r="AU279" s="226" t="s">
        <v>81</v>
      </c>
      <c r="AY279" s="19" t="s">
        <v>156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81</v>
      </c>
      <c r="BK279" s="227">
        <f>ROUND(I279*H279,2)</f>
        <v>0</v>
      </c>
      <c r="BL279" s="19" t="s">
        <v>163</v>
      </c>
      <c r="BM279" s="226" t="s">
        <v>3261</v>
      </c>
    </row>
    <row r="280" s="2" customFormat="1">
      <c r="A280" s="40"/>
      <c r="B280" s="41"/>
      <c r="C280" s="42"/>
      <c r="D280" s="228" t="s">
        <v>165</v>
      </c>
      <c r="E280" s="42"/>
      <c r="F280" s="229" t="s">
        <v>3260</v>
      </c>
      <c r="G280" s="42"/>
      <c r="H280" s="42"/>
      <c r="I280" s="230"/>
      <c r="J280" s="42"/>
      <c r="K280" s="42"/>
      <c r="L280" s="46"/>
      <c r="M280" s="231"/>
      <c r="N280" s="232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165</v>
      </c>
      <c r="AU280" s="19" t="s">
        <v>81</v>
      </c>
    </row>
    <row r="281" s="2" customFormat="1" ht="24.15" customHeight="1">
      <c r="A281" s="40"/>
      <c r="B281" s="41"/>
      <c r="C281" s="215" t="s">
        <v>201</v>
      </c>
      <c r="D281" s="215" t="s">
        <v>158</v>
      </c>
      <c r="E281" s="216" t="s">
        <v>3262</v>
      </c>
      <c r="F281" s="217" t="s">
        <v>3263</v>
      </c>
      <c r="G281" s="218" t="s">
        <v>2904</v>
      </c>
      <c r="H281" s="219">
        <v>8</v>
      </c>
      <c r="I281" s="220"/>
      <c r="J281" s="221">
        <f>ROUND(I281*H281,2)</f>
        <v>0</v>
      </c>
      <c r="K281" s="217" t="s">
        <v>338</v>
      </c>
      <c r="L281" s="46"/>
      <c r="M281" s="222" t="s">
        <v>28</v>
      </c>
      <c r="N281" s="223" t="s">
        <v>45</v>
      </c>
      <c r="O281" s="86"/>
      <c r="P281" s="224">
        <f>O281*H281</f>
        <v>0</v>
      </c>
      <c r="Q281" s="224">
        <v>0</v>
      </c>
      <c r="R281" s="224">
        <f>Q281*H281</f>
        <v>0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163</v>
      </c>
      <c r="AT281" s="226" t="s">
        <v>158</v>
      </c>
      <c r="AU281" s="226" t="s">
        <v>81</v>
      </c>
      <c r="AY281" s="19" t="s">
        <v>156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81</v>
      </c>
      <c r="BK281" s="227">
        <f>ROUND(I281*H281,2)</f>
        <v>0</v>
      </c>
      <c r="BL281" s="19" t="s">
        <v>163</v>
      </c>
      <c r="BM281" s="226" t="s">
        <v>3264</v>
      </c>
    </row>
    <row r="282" s="2" customFormat="1">
      <c r="A282" s="40"/>
      <c r="B282" s="41"/>
      <c r="C282" s="42"/>
      <c r="D282" s="228" t="s">
        <v>165</v>
      </c>
      <c r="E282" s="42"/>
      <c r="F282" s="229" t="s">
        <v>3263</v>
      </c>
      <c r="G282" s="42"/>
      <c r="H282" s="42"/>
      <c r="I282" s="230"/>
      <c r="J282" s="42"/>
      <c r="K282" s="42"/>
      <c r="L282" s="46"/>
      <c r="M282" s="231"/>
      <c r="N282" s="232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165</v>
      </c>
      <c r="AU282" s="19" t="s">
        <v>81</v>
      </c>
    </row>
    <row r="283" s="2" customFormat="1" ht="14.4" customHeight="1">
      <c r="A283" s="40"/>
      <c r="B283" s="41"/>
      <c r="C283" s="215" t="s">
        <v>206</v>
      </c>
      <c r="D283" s="215" t="s">
        <v>158</v>
      </c>
      <c r="E283" s="216" t="s">
        <v>3265</v>
      </c>
      <c r="F283" s="217" t="s">
        <v>3266</v>
      </c>
      <c r="G283" s="218" t="s">
        <v>2904</v>
      </c>
      <c r="H283" s="219">
        <v>20</v>
      </c>
      <c r="I283" s="220"/>
      <c r="J283" s="221">
        <f>ROUND(I283*H283,2)</f>
        <v>0</v>
      </c>
      <c r="K283" s="217" t="s">
        <v>338</v>
      </c>
      <c r="L283" s="46"/>
      <c r="M283" s="222" t="s">
        <v>28</v>
      </c>
      <c r="N283" s="223" t="s">
        <v>45</v>
      </c>
      <c r="O283" s="86"/>
      <c r="P283" s="224">
        <f>O283*H283</f>
        <v>0</v>
      </c>
      <c r="Q283" s="224">
        <v>0</v>
      </c>
      <c r="R283" s="224">
        <f>Q283*H283</f>
        <v>0</v>
      </c>
      <c r="S283" s="224">
        <v>0</v>
      </c>
      <c r="T283" s="225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26" t="s">
        <v>163</v>
      </c>
      <c r="AT283" s="226" t="s">
        <v>158</v>
      </c>
      <c r="AU283" s="226" t="s">
        <v>81</v>
      </c>
      <c r="AY283" s="19" t="s">
        <v>156</v>
      </c>
      <c r="BE283" s="227">
        <f>IF(N283="základní",J283,0)</f>
        <v>0</v>
      </c>
      <c r="BF283" s="227">
        <f>IF(N283="snížená",J283,0)</f>
        <v>0</v>
      </c>
      <c r="BG283" s="227">
        <f>IF(N283="zákl. přenesená",J283,0)</f>
        <v>0</v>
      </c>
      <c r="BH283" s="227">
        <f>IF(N283="sníž. přenesená",J283,0)</f>
        <v>0</v>
      </c>
      <c r="BI283" s="227">
        <f>IF(N283="nulová",J283,0)</f>
        <v>0</v>
      </c>
      <c r="BJ283" s="19" t="s">
        <v>81</v>
      </c>
      <c r="BK283" s="227">
        <f>ROUND(I283*H283,2)</f>
        <v>0</v>
      </c>
      <c r="BL283" s="19" t="s">
        <v>163</v>
      </c>
      <c r="BM283" s="226" t="s">
        <v>3267</v>
      </c>
    </row>
    <row r="284" s="2" customFormat="1">
      <c r="A284" s="40"/>
      <c r="B284" s="41"/>
      <c r="C284" s="42"/>
      <c r="D284" s="228" t="s">
        <v>165</v>
      </c>
      <c r="E284" s="42"/>
      <c r="F284" s="229" t="s">
        <v>3266</v>
      </c>
      <c r="G284" s="42"/>
      <c r="H284" s="42"/>
      <c r="I284" s="230"/>
      <c r="J284" s="42"/>
      <c r="K284" s="42"/>
      <c r="L284" s="46"/>
      <c r="M284" s="231"/>
      <c r="N284" s="232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165</v>
      </c>
      <c r="AU284" s="19" t="s">
        <v>81</v>
      </c>
    </row>
    <row r="285" s="2" customFormat="1" ht="14.4" customHeight="1">
      <c r="A285" s="40"/>
      <c r="B285" s="41"/>
      <c r="C285" s="215" t="s">
        <v>211</v>
      </c>
      <c r="D285" s="215" t="s">
        <v>158</v>
      </c>
      <c r="E285" s="216" t="s">
        <v>3268</v>
      </c>
      <c r="F285" s="217" t="s">
        <v>3269</v>
      </c>
      <c r="G285" s="218" t="s">
        <v>2904</v>
      </c>
      <c r="H285" s="219">
        <v>4</v>
      </c>
      <c r="I285" s="220"/>
      <c r="J285" s="221">
        <f>ROUND(I285*H285,2)</f>
        <v>0</v>
      </c>
      <c r="K285" s="217" t="s">
        <v>338</v>
      </c>
      <c r="L285" s="46"/>
      <c r="M285" s="222" t="s">
        <v>28</v>
      </c>
      <c r="N285" s="223" t="s">
        <v>45</v>
      </c>
      <c r="O285" s="86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163</v>
      </c>
      <c r="AT285" s="226" t="s">
        <v>158</v>
      </c>
      <c r="AU285" s="226" t="s">
        <v>81</v>
      </c>
      <c r="AY285" s="19" t="s">
        <v>156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81</v>
      </c>
      <c r="BK285" s="227">
        <f>ROUND(I285*H285,2)</f>
        <v>0</v>
      </c>
      <c r="BL285" s="19" t="s">
        <v>163</v>
      </c>
      <c r="BM285" s="226" t="s">
        <v>3270</v>
      </c>
    </row>
    <row r="286" s="2" customFormat="1">
      <c r="A286" s="40"/>
      <c r="B286" s="41"/>
      <c r="C286" s="42"/>
      <c r="D286" s="228" t="s">
        <v>165</v>
      </c>
      <c r="E286" s="42"/>
      <c r="F286" s="229" t="s">
        <v>3269</v>
      </c>
      <c r="G286" s="42"/>
      <c r="H286" s="42"/>
      <c r="I286" s="230"/>
      <c r="J286" s="42"/>
      <c r="K286" s="42"/>
      <c r="L286" s="46"/>
      <c r="M286" s="231"/>
      <c r="N286" s="232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165</v>
      </c>
      <c r="AU286" s="19" t="s">
        <v>81</v>
      </c>
    </row>
    <row r="287" s="2" customFormat="1" ht="14.4" customHeight="1">
      <c r="A287" s="40"/>
      <c r="B287" s="41"/>
      <c r="C287" s="215" t="s">
        <v>215</v>
      </c>
      <c r="D287" s="215" t="s">
        <v>158</v>
      </c>
      <c r="E287" s="216" t="s">
        <v>3271</v>
      </c>
      <c r="F287" s="217" t="s">
        <v>3272</v>
      </c>
      <c r="G287" s="218" t="s">
        <v>2904</v>
      </c>
      <c r="H287" s="219">
        <v>5</v>
      </c>
      <c r="I287" s="220"/>
      <c r="J287" s="221">
        <f>ROUND(I287*H287,2)</f>
        <v>0</v>
      </c>
      <c r="K287" s="217" t="s">
        <v>338</v>
      </c>
      <c r="L287" s="46"/>
      <c r="M287" s="222" t="s">
        <v>28</v>
      </c>
      <c r="N287" s="223" t="s">
        <v>45</v>
      </c>
      <c r="O287" s="86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6" t="s">
        <v>163</v>
      </c>
      <c r="AT287" s="226" t="s">
        <v>158</v>
      </c>
      <c r="AU287" s="226" t="s">
        <v>81</v>
      </c>
      <c r="AY287" s="19" t="s">
        <v>156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19" t="s">
        <v>81</v>
      </c>
      <c r="BK287" s="227">
        <f>ROUND(I287*H287,2)</f>
        <v>0</v>
      </c>
      <c r="BL287" s="19" t="s">
        <v>163</v>
      </c>
      <c r="BM287" s="226" t="s">
        <v>3273</v>
      </c>
    </row>
    <row r="288" s="2" customFormat="1">
      <c r="A288" s="40"/>
      <c r="B288" s="41"/>
      <c r="C288" s="42"/>
      <c r="D288" s="228" t="s">
        <v>165</v>
      </c>
      <c r="E288" s="42"/>
      <c r="F288" s="229" t="s">
        <v>3272</v>
      </c>
      <c r="G288" s="42"/>
      <c r="H288" s="42"/>
      <c r="I288" s="230"/>
      <c r="J288" s="42"/>
      <c r="K288" s="42"/>
      <c r="L288" s="46"/>
      <c r="M288" s="231"/>
      <c r="N288" s="232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165</v>
      </c>
      <c r="AU288" s="19" t="s">
        <v>81</v>
      </c>
    </row>
    <row r="289" s="2" customFormat="1" ht="14.4" customHeight="1">
      <c r="A289" s="40"/>
      <c r="B289" s="41"/>
      <c r="C289" s="215" t="s">
        <v>221</v>
      </c>
      <c r="D289" s="215" t="s">
        <v>158</v>
      </c>
      <c r="E289" s="216" t="s">
        <v>3274</v>
      </c>
      <c r="F289" s="217" t="s">
        <v>3275</v>
      </c>
      <c r="G289" s="218" t="s">
        <v>2904</v>
      </c>
      <c r="H289" s="219">
        <v>5</v>
      </c>
      <c r="I289" s="220"/>
      <c r="J289" s="221">
        <f>ROUND(I289*H289,2)</f>
        <v>0</v>
      </c>
      <c r="K289" s="217" t="s">
        <v>338</v>
      </c>
      <c r="L289" s="46"/>
      <c r="M289" s="222" t="s">
        <v>28</v>
      </c>
      <c r="N289" s="223" t="s">
        <v>45</v>
      </c>
      <c r="O289" s="86"/>
      <c r="P289" s="224">
        <f>O289*H289</f>
        <v>0</v>
      </c>
      <c r="Q289" s="224">
        <v>0</v>
      </c>
      <c r="R289" s="224">
        <f>Q289*H289</f>
        <v>0</v>
      </c>
      <c r="S289" s="224">
        <v>0</v>
      </c>
      <c r="T289" s="225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26" t="s">
        <v>163</v>
      </c>
      <c r="AT289" s="226" t="s">
        <v>158</v>
      </c>
      <c r="AU289" s="226" t="s">
        <v>81</v>
      </c>
      <c r="AY289" s="19" t="s">
        <v>156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19" t="s">
        <v>81</v>
      </c>
      <c r="BK289" s="227">
        <f>ROUND(I289*H289,2)</f>
        <v>0</v>
      </c>
      <c r="BL289" s="19" t="s">
        <v>163</v>
      </c>
      <c r="BM289" s="226" t="s">
        <v>3276</v>
      </c>
    </row>
    <row r="290" s="2" customFormat="1">
      <c r="A290" s="40"/>
      <c r="B290" s="41"/>
      <c r="C290" s="42"/>
      <c r="D290" s="228" t="s">
        <v>165</v>
      </c>
      <c r="E290" s="42"/>
      <c r="F290" s="229" t="s">
        <v>3275</v>
      </c>
      <c r="G290" s="42"/>
      <c r="H290" s="42"/>
      <c r="I290" s="230"/>
      <c r="J290" s="42"/>
      <c r="K290" s="42"/>
      <c r="L290" s="46"/>
      <c r="M290" s="231"/>
      <c r="N290" s="232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165</v>
      </c>
      <c r="AU290" s="19" t="s">
        <v>81</v>
      </c>
    </row>
    <row r="291" s="2" customFormat="1" ht="14.4" customHeight="1">
      <c r="A291" s="40"/>
      <c r="B291" s="41"/>
      <c r="C291" s="215" t="s">
        <v>2841</v>
      </c>
      <c r="D291" s="215" t="s">
        <v>158</v>
      </c>
      <c r="E291" s="216" t="s">
        <v>3277</v>
      </c>
      <c r="F291" s="217" t="s">
        <v>3278</v>
      </c>
      <c r="G291" s="218" t="s">
        <v>2904</v>
      </c>
      <c r="H291" s="219">
        <v>19</v>
      </c>
      <c r="I291" s="220"/>
      <c r="J291" s="221">
        <f>ROUND(I291*H291,2)</f>
        <v>0</v>
      </c>
      <c r="K291" s="217" t="s">
        <v>338</v>
      </c>
      <c r="L291" s="46"/>
      <c r="M291" s="222" t="s">
        <v>28</v>
      </c>
      <c r="N291" s="223" t="s">
        <v>45</v>
      </c>
      <c r="O291" s="86"/>
      <c r="P291" s="224">
        <f>O291*H291</f>
        <v>0</v>
      </c>
      <c r="Q291" s="224">
        <v>0</v>
      </c>
      <c r="R291" s="224">
        <f>Q291*H291</f>
        <v>0</v>
      </c>
      <c r="S291" s="224">
        <v>0</v>
      </c>
      <c r="T291" s="225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26" t="s">
        <v>163</v>
      </c>
      <c r="AT291" s="226" t="s">
        <v>158</v>
      </c>
      <c r="AU291" s="226" t="s">
        <v>81</v>
      </c>
      <c r="AY291" s="19" t="s">
        <v>156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19" t="s">
        <v>81</v>
      </c>
      <c r="BK291" s="227">
        <f>ROUND(I291*H291,2)</f>
        <v>0</v>
      </c>
      <c r="BL291" s="19" t="s">
        <v>163</v>
      </c>
      <c r="BM291" s="226" t="s">
        <v>3279</v>
      </c>
    </row>
    <row r="292" s="2" customFormat="1">
      <c r="A292" s="40"/>
      <c r="B292" s="41"/>
      <c r="C292" s="42"/>
      <c r="D292" s="228" t="s">
        <v>165</v>
      </c>
      <c r="E292" s="42"/>
      <c r="F292" s="229" t="s">
        <v>3278</v>
      </c>
      <c r="G292" s="42"/>
      <c r="H292" s="42"/>
      <c r="I292" s="230"/>
      <c r="J292" s="42"/>
      <c r="K292" s="42"/>
      <c r="L292" s="46"/>
      <c r="M292" s="231"/>
      <c r="N292" s="232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165</v>
      </c>
      <c r="AU292" s="19" t="s">
        <v>81</v>
      </c>
    </row>
    <row r="293" s="2" customFormat="1" ht="14.4" customHeight="1">
      <c r="A293" s="40"/>
      <c r="B293" s="41"/>
      <c r="C293" s="215" t="s">
        <v>8</v>
      </c>
      <c r="D293" s="215" t="s">
        <v>158</v>
      </c>
      <c r="E293" s="216" t="s">
        <v>3280</v>
      </c>
      <c r="F293" s="217" t="s">
        <v>3281</v>
      </c>
      <c r="G293" s="218" t="s">
        <v>2904</v>
      </c>
      <c r="H293" s="219">
        <v>2</v>
      </c>
      <c r="I293" s="220"/>
      <c r="J293" s="221">
        <f>ROUND(I293*H293,2)</f>
        <v>0</v>
      </c>
      <c r="K293" s="217" t="s">
        <v>338</v>
      </c>
      <c r="L293" s="46"/>
      <c r="M293" s="222" t="s">
        <v>28</v>
      </c>
      <c r="N293" s="223" t="s">
        <v>45</v>
      </c>
      <c r="O293" s="86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163</v>
      </c>
      <c r="AT293" s="226" t="s">
        <v>158</v>
      </c>
      <c r="AU293" s="226" t="s">
        <v>81</v>
      </c>
      <c r="AY293" s="19" t="s">
        <v>156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81</v>
      </c>
      <c r="BK293" s="227">
        <f>ROUND(I293*H293,2)</f>
        <v>0</v>
      </c>
      <c r="BL293" s="19" t="s">
        <v>163</v>
      </c>
      <c r="BM293" s="226" t="s">
        <v>3282</v>
      </c>
    </row>
    <row r="294" s="2" customFormat="1">
      <c r="A294" s="40"/>
      <c r="B294" s="41"/>
      <c r="C294" s="42"/>
      <c r="D294" s="228" t="s">
        <v>165</v>
      </c>
      <c r="E294" s="42"/>
      <c r="F294" s="229" t="s">
        <v>3281</v>
      </c>
      <c r="G294" s="42"/>
      <c r="H294" s="42"/>
      <c r="I294" s="230"/>
      <c r="J294" s="42"/>
      <c r="K294" s="42"/>
      <c r="L294" s="46"/>
      <c r="M294" s="231"/>
      <c r="N294" s="232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165</v>
      </c>
      <c r="AU294" s="19" t="s">
        <v>81</v>
      </c>
    </row>
    <row r="295" s="2" customFormat="1" ht="14.4" customHeight="1">
      <c r="A295" s="40"/>
      <c r="B295" s="41"/>
      <c r="C295" s="215" t="s">
        <v>1391</v>
      </c>
      <c r="D295" s="215" t="s">
        <v>158</v>
      </c>
      <c r="E295" s="216" t="s">
        <v>3283</v>
      </c>
      <c r="F295" s="217" t="s">
        <v>3284</v>
      </c>
      <c r="G295" s="218" t="s">
        <v>2904</v>
      </c>
      <c r="H295" s="219">
        <v>5</v>
      </c>
      <c r="I295" s="220"/>
      <c r="J295" s="221">
        <f>ROUND(I295*H295,2)</f>
        <v>0</v>
      </c>
      <c r="K295" s="217" t="s">
        <v>338</v>
      </c>
      <c r="L295" s="46"/>
      <c r="M295" s="222" t="s">
        <v>28</v>
      </c>
      <c r="N295" s="223" t="s">
        <v>45</v>
      </c>
      <c r="O295" s="86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163</v>
      </c>
      <c r="AT295" s="226" t="s">
        <v>158</v>
      </c>
      <c r="AU295" s="226" t="s">
        <v>81</v>
      </c>
      <c r="AY295" s="19" t="s">
        <v>156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81</v>
      </c>
      <c r="BK295" s="227">
        <f>ROUND(I295*H295,2)</f>
        <v>0</v>
      </c>
      <c r="BL295" s="19" t="s">
        <v>163</v>
      </c>
      <c r="BM295" s="226" t="s">
        <v>3285</v>
      </c>
    </row>
    <row r="296" s="2" customFormat="1">
      <c r="A296" s="40"/>
      <c r="B296" s="41"/>
      <c r="C296" s="42"/>
      <c r="D296" s="228" t="s">
        <v>165</v>
      </c>
      <c r="E296" s="42"/>
      <c r="F296" s="229" t="s">
        <v>3284</v>
      </c>
      <c r="G296" s="42"/>
      <c r="H296" s="42"/>
      <c r="I296" s="230"/>
      <c r="J296" s="42"/>
      <c r="K296" s="42"/>
      <c r="L296" s="46"/>
      <c r="M296" s="231"/>
      <c r="N296" s="232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165</v>
      </c>
      <c r="AU296" s="19" t="s">
        <v>81</v>
      </c>
    </row>
    <row r="297" s="2" customFormat="1" ht="14.4" customHeight="1">
      <c r="A297" s="40"/>
      <c r="B297" s="41"/>
      <c r="C297" s="215" t="s">
        <v>227</v>
      </c>
      <c r="D297" s="215" t="s">
        <v>158</v>
      </c>
      <c r="E297" s="216" t="s">
        <v>3286</v>
      </c>
      <c r="F297" s="217" t="s">
        <v>3287</v>
      </c>
      <c r="G297" s="218" t="s">
        <v>2904</v>
      </c>
      <c r="H297" s="219">
        <v>19</v>
      </c>
      <c r="I297" s="220"/>
      <c r="J297" s="221">
        <f>ROUND(I297*H297,2)</f>
        <v>0</v>
      </c>
      <c r="K297" s="217" t="s">
        <v>338</v>
      </c>
      <c r="L297" s="46"/>
      <c r="M297" s="222" t="s">
        <v>28</v>
      </c>
      <c r="N297" s="223" t="s">
        <v>45</v>
      </c>
      <c r="O297" s="86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26" t="s">
        <v>163</v>
      </c>
      <c r="AT297" s="226" t="s">
        <v>158</v>
      </c>
      <c r="AU297" s="226" t="s">
        <v>81</v>
      </c>
      <c r="AY297" s="19" t="s">
        <v>156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19" t="s">
        <v>81</v>
      </c>
      <c r="BK297" s="227">
        <f>ROUND(I297*H297,2)</f>
        <v>0</v>
      </c>
      <c r="BL297" s="19" t="s">
        <v>163</v>
      </c>
      <c r="BM297" s="226" t="s">
        <v>3288</v>
      </c>
    </row>
    <row r="298" s="2" customFormat="1">
      <c r="A298" s="40"/>
      <c r="B298" s="41"/>
      <c r="C298" s="42"/>
      <c r="D298" s="228" t="s">
        <v>165</v>
      </c>
      <c r="E298" s="42"/>
      <c r="F298" s="229" t="s">
        <v>3287</v>
      </c>
      <c r="G298" s="42"/>
      <c r="H298" s="42"/>
      <c r="I298" s="230"/>
      <c r="J298" s="42"/>
      <c r="K298" s="42"/>
      <c r="L298" s="46"/>
      <c r="M298" s="231"/>
      <c r="N298" s="232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165</v>
      </c>
      <c r="AU298" s="19" t="s">
        <v>81</v>
      </c>
    </row>
    <row r="299" s="2" customFormat="1" ht="14.4" customHeight="1">
      <c r="A299" s="40"/>
      <c r="B299" s="41"/>
      <c r="C299" s="215" t="s">
        <v>233</v>
      </c>
      <c r="D299" s="215" t="s">
        <v>158</v>
      </c>
      <c r="E299" s="216" t="s">
        <v>3289</v>
      </c>
      <c r="F299" s="217" t="s">
        <v>3290</v>
      </c>
      <c r="G299" s="218" t="s">
        <v>2904</v>
      </c>
      <c r="H299" s="219">
        <v>21</v>
      </c>
      <c r="I299" s="220"/>
      <c r="J299" s="221">
        <f>ROUND(I299*H299,2)</f>
        <v>0</v>
      </c>
      <c r="K299" s="217" t="s">
        <v>338</v>
      </c>
      <c r="L299" s="46"/>
      <c r="M299" s="222" t="s">
        <v>28</v>
      </c>
      <c r="N299" s="223" t="s">
        <v>45</v>
      </c>
      <c r="O299" s="86"/>
      <c r="P299" s="224">
        <f>O299*H299</f>
        <v>0</v>
      </c>
      <c r="Q299" s="224">
        <v>0</v>
      </c>
      <c r="R299" s="224">
        <f>Q299*H299</f>
        <v>0</v>
      </c>
      <c r="S299" s="224">
        <v>0</v>
      </c>
      <c r="T299" s="225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26" t="s">
        <v>163</v>
      </c>
      <c r="AT299" s="226" t="s">
        <v>158</v>
      </c>
      <c r="AU299" s="226" t="s">
        <v>81</v>
      </c>
      <c r="AY299" s="19" t="s">
        <v>156</v>
      </c>
      <c r="BE299" s="227">
        <f>IF(N299="základní",J299,0)</f>
        <v>0</v>
      </c>
      <c r="BF299" s="227">
        <f>IF(N299="snížená",J299,0)</f>
        <v>0</v>
      </c>
      <c r="BG299" s="227">
        <f>IF(N299="zákl. přenesená",J299,0)</f>
        <v>0</v>
      </c>
      <c r="BH299" s="227">
        <f>IF(N299="sníž. přenesená",J299,0)</f>
        <v>0</v>
      </c>
      <c r="BI299" s="227">
        <f>IF(N299="nulová",J299,0)</f>
        <v>0</v>
      </c>
      <c r="BJ299" s="19" t="s">
        <v>81</v>
      </c>
      <c r="BK299" s="227">
        <f>ROUND(I299*H299,2)</f>
        <v>0</v>
      </c>
      <c r="BL299" s="19" t="s">
        <v>163</v>
      </c>
      <c r="BM299" s="226" t="s">
        <v>3291</v>
      </c>
    </row>
    <row r="300" s="2" customFormat="1">
      <c r="A300" s="40"/>
      <c r="B300" s="41"/>
      <c r="C300" s="42"/>
      <c r="D300" s="228" t="s">
        <v>165</v>
      </c>
      <c r="E300" s="42"/>
      <c r="F300" s="229" t="s">
        <v>3290</v>
      </c>
      <c r="G300" s="42"/>
      <c r="H300" s="42"/>
      <c r="I300" s="230"/>
      <c r="J300" s="42"/>
      <c r="K300" s="42"/>
      <c r="L300" s="46"/>
      <c r="M300" s="231"/>
      <c r="N300" s="232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165</v>
      </c>
      <c r="AU300" s="19" t="s">
        <v>81</v>
      </c>
    </row>
    <row r="301" s="2" customFormat="1" ht="14.4" customHeight="1">
      <c r="A301" s="40"/>
      <c r="B301" s="41"/>
      <c r="C301" s="215" t="s">
        <v>239</v>
      </c>
      <c r="D301" s="215" t="s">
        <v>158</v>
      </c>
      <c r="E301" s="216" t="s">
        <v>3292</v>
      </c>
      <c r="F301" s="217" t="s">
        <v>3293</v>
      </c>
      <c r="G301" s="218" t="s">
        <v>1271</v>
      </c>
      <c r="H301" s="219">
        <v>5</v>
      </c>
      <c r="I301" s="220"/>
      <c r="J301" s="221">
        <f>ROUND(I301*H301,2)</f>
        <v>0</v>
      </c>
      <c r="K301" s="217" t="s">
        <v>338</v>
      </c>
      <c r="L301" s="46"/>
      <c r="M301" s="222" t="s">
        <v>28</v>
      </c>
      <c r="N301" s="223" t="s">
        <v>45</v>
      </c>
      <c r="O301" s="86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163</v>
      </c>
      <c r="AT301" s="226" t="s">
        <v>158</v>
      </c>
      <c r="AU301" s="226" t="s">
        <v>81</v>
      </c>
      <c r="AY301" s="19" t="s">
        <v>156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81</v>
      </c>
      <c r="BK301" s="227">
        <f>ROUND(I301*H301,2)</f>
        <v>0</v>
      </c>
      <c r="BL301" s="19" t="s">
        <v>163</v>
      </c>
      <c r="BM301" s="226" t="s">
        <v>3294</v>
      </c>
    </row>
    <row r="302" s="2" customFormat="1">
      <c r="A302" s="40"/>
      <c r="B302" s="41"/>
      <c r="C302" s="42"/>
      <c r="D302" s="228" t="s">
        <v>165</v>
      </c>
      <c r="E302" s="42"/>
      <c r="F302" s="229" t="s">
        <v>3293</v>
      </c>
      <c r="G302" s="42"/>
      <c r="H302" s="42"/>
      <c r="I302" s="230"/>
      <c r="J302" s="42"/>
      <c r="K302" s="42"/>
      <c r="L302" s="46"/>
      <c r="M302" s="231"/>
      <c r="N302" s="232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165</v>
      </c>
      <c r="AU302" s="19" t="s">
        <v>81</v>
      </c>
    </row>
    <row r="303" s="2" customFormat="1" ht="14.4" customHeight="1">
      <c r="A303" s="40"/>
      <c r="B303" s="41"/>
      <c r="C303" s="215" t="s">
        <v>245</v>
      </c>
      <c r="D303" s="215" t="s">
        <v>158</v>
      </c>
      <c r="E303" s="216" t="s">
        <v>3295</v>
      </c>
      <c r="F303" s="217" t="s">
        <v>3296</v>
      </c>
      <c r="G303" s="218" t="s">
        <v>1271</v>
      </c>
      <c r="H303" s="219">
        <v>5</v>
      </c>
      <c r="I303" s="220"/>
      <c r="J303" s="221">
        <f>ROUND(I303*H303,2)</f>
        <v>0</v>
      </c>
      <c r="K303" s="217" t="s">
        <v>338</v>
      </c>
      <c r="L303" s="46"/>
      <c r="M303" s="222" t="s">
        <v>28</v>
      </c>
      <c r="N303" s="223" t="s">
        <v>45</v>
      </c>
      <c r="O303" s="86"/>
      <c r="P303" s="224">
        <f>O303*H303</f>
        <v>0</v>
      </c>
      <c r="Q303" s="224">
        <v>0</v>
      </c>
      <c r="R303" s="224">
        <f>Q303*H303</f>
        <v>0</v>
      </c>
      <c r="S303" s="224">
        <v>0</v>
      </c>
      <c r="T303" s="225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6" t="s">
        <v>163</v>
      </c>
      <c r="AT303" s="226" t="s">
        <v>158</v>
      </c>
      <c r="AU303" s="226" t="s">
        <v>81</v>
      </c>
      <c r="AY303" s="19" t="s">
        <v>156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19" t="s">
        <v>81</v>
      </c>
      <c r="BK303" s="227">
        <f>ROUND(I303*H303,2)</f>
        <v>0</v>
      </c>
      <c r="BL303" s="19" t="s">
        <v>163</v>
      </c>
      <c r="BM303" s="226" t="s">
        <v>3297</v>
      </c>
    </row>
    <row r="304" s="2" customFormat="1">
      <c r="A304" s="40"/>
      <c r="B304" s="41"/>
      <c r="C304" s="42"/>
      <c r="D304" s="228" t="s">
        <v>165</v>
      </c>
      <c r="E304" s="42"/>
      <c r="F304" s="229" t="s">
        <v>3296</v>
      </c>
      <c r="G304" s="42"/>
      <c r="H304" s="42"/>
      <c r="I304" s="230"/>
      <c r="J304" s="42"/>
      <c r="K304" s="42"/>
      <c r="L304" s="46"/>
      <c r="M304" s="231"/>
      <c r="N304" s="232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165</v>
      </c>
      <c r="AU304" s="19" t="s">
        <v>81</v>
      </c>
    </row>
    <row r="305" s="2" customFormat="1" ht="24.15" customHeight="1">
      <c r="A305" s="40"/>
      <c r="B305" s="41"/>
      <c r="C305" s="215" t="s">
        <v>7</v>
      </c>
      <c r="D305" s="215" t="s">
        <v>158</v>
      </c>
      <c r="E305" s="216" t="s">
        <v>3298</v>
      </c>
      <c r="F305" s="217" t="s">
        <v>3299</v>
      </c>
      <c r="G305" s="218" t="s">
        <v>1271</v>
      </c>
      <c r="H305" s="219">
        <v>3</v>
      </c>
      <c r="I305" s="220"/>
      <c r="J305" s="221">
        <f>ROUND(I305*H305,2)</f>
        <v>0</v>
      </c>
      <c r="K305" s="217" t="s">
        <v>338</v>
      </c>
      <c r="L305" s="46"/>
      <c r="M305" s="222" t="s">
        <v>28</v>
      </c>
      <c r="N305" s="223" t="s">
        <v>45</v>
      </c>
      <c r="O305" s="86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163</v>
      </c>
      <c r="AT305" s="226" t="s">
        <v>158</v>
      </c>
      <c r="AU305" s="226" t="s">
        <v>81</v>
      </c>
      <c r="AY305" s="19" t="s">
        <v>156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81</v>
      </c>
      <c r="BK305" s="227">
        <f>ROUND(I305*H305,2)</f>
        <v>0</v>
      </c>
      <c r="BL305" s="19" t="s">
        <v>163</v>
      </c>
      <c r="BM305" s="226" t="s">
        <v>3300</v>
      </c>
    </row>
    <row r="306" s="2" customFormat="1">
      <c r="A306" s="40"/>
      <c r="B306" s="41"/>
      <c r="C306" s="42"/>
      <c r="D306" s="228" t="s">
        <v>165</v>
      </c>
      <c r="E306" s="42"/>
      <c r="F306" s="229" t="s">
        <v>3299</v>
      </c>
      <c r="G306" s="42"/>
      <c r="H306" s="42"/>
      <c r="I306" s="230"/>
      <c r="J306" s="42"/>
      <c r="K306" s="42"/>
      <c r="L306" s="46"/>
      <c r="M306" s="231"/>
      <c r="N306" s="232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165</v>
      </c>
      <c r="AU306" s="19" t="s">
        <v>81</v>
      </c>
    </row>
    <row r="307" s="2" customFormat="1" ht="24.15" customHeight="1">
      <c r="A307" s="40"/>
      <c r="B307" s="41"/>
      <c r="C307" s="215" t="s">
        <v>254</v>
      </c>
      <c r="D307" s="215" t="s">
        <v>158</v>
      </c>
      <c r="E307" s="216" t="s">
        <v>3301</v>
      </c>
      <c r="F307" s="217" t="s">
        <v>3302</v>
      </c>
      <c r="G307" s="218" t="s">
        <v>1271</v>
      </c>
      <c r="H307" s="219">
        <v>2</v>
      </c>
      <c r="I307" s="220"/>
      <c r="J307" s="221">
        <f>ROUND(I307*H307,2)</f>
        <v>0</v>
      </c>
      <c r="K307" s="217" t="s">
        <v>338</v>
      </c>
      <c r="L307" s="46"/>
      <c r="M307" s="222" t="s">
        <v>28</v>
      </c>
      <c r="N307" s="223" t="s">
        <v>45</v>
      </c>
      <c r="O307" s="86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163</v>
      </c>
      <c r="AT307" s="226" t="s">
        <v>158</v>
      </c>
      <c r="AU307" s="226" t="s">
        <v>81</v>
      </c>
      <c r="AY307" s="19" t="s">
        <v>156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81</v>
      </c>
      <c r="BK307" s="227">
        <f>ROUND(I307*H307,2)</f>
        <v>0</v>
      </c>
      <c r="BL307" s="19" t="s">
        <v>163</v>
      </c>
      <c r="BM307" s="226" t="s">
        <v>3303</v>
      </c>
    </row>
    <row r="308" s="2" customFormat="1">
      <c r="A308" s="40"/>
      <c r="B308" s="41"/>
      <c r="C308" s="42"/>
      <c r="D308" s="228" t="s">
        <v>165</v>
      </c>
      <c r="E308" s="42"/>
      <c r="F308" s="229" t="s">
        <v>3302</v>
      </c>
      <c r="G308" s="42"/>
      <c r="H308" s="42"/>
      <c r="I308" s="230"/>
      <c r="J308" s="42"/>
      <c r="K308" s="42"/>
      <c r="L308" s="46"/>
      <c r="M308" s="231"/>
      <c r="N308" s="232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165</v>
      </c>
      <c r="AU308" s="19" t="s">
        <v>81</v>
      </c>
    </row>
    <row r="309" s="2" customFormat="1" ht="14.4" customHeight="1">
      <c r="A309" s="40"/>
      <c r="B309" s="41"/>
      <c r="C309" s="215" t="s">
        <v>259</v>
      </c>
      <c r="D309" s="215" t="s">
        <v>158</v>
      </c>
      <c r="E309" s="216" t="s">
        <v>3304</v>
      </c>
      <c r="F309" s="217" t="s">
        <v>3305</v>
      </c>
      <c r="G309" s="218" t="s">
        <v>1271</v>
      </c>
      <c r="H309" s="219">
        <v>1</v>
      </c>
      <c r="I309" s="220"/>
      <c r="J309" s="221">
        <f>ROUND(I309*H309,2)</f>
        <v>0</v>
      </c>
      <c r="K309" s="217" t="s">
        <v>338</v>
      </c>
      <c r="L309" s="46"/>
      <c r="M309" s="222" t="s">
        <v>28</v>
      </c>
      <c r="N309" s="223" t="s">
        <v>45</v>
      </c>
      <c r="O309" s="86"/>
      <c r="P309" s="224">
        <f>O309*H309</f>
        <v>0</v>
      </c>
      <c r="Q309" s="224">
        <v>0</v>
      </c>
      <c r="R309" s="224">
        <f>Q309*H309</f>
        <v>0</v>
      </c>
      <c r="S309" s="224">
        <v>0</v>
      </c>
      <c r="T309" s="225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26" t="s">
        <v>163</v>
      </c>
      <c r="AT309" s="226" t="s">
        <v>158</v>
      </c>
      <c r="AU309" s="226" t="s">
        <v>81</v>
      </c>
      <c r="AY309" s="19" t="s">
        <v>156</v>
      </c>
      <c r="BE309" s="227">
        <f>IF(N309="základní",J309,0)</f>
        <v>0</v>
      </c>
      <c r="BF309" s="227">
        <f>IF(N309="snížená",J309,0)</f>
        <v>0</v>
      </c>
      <c r="BG309" s="227">
        <f>IF(N309="zákl. přenesená",J309,0)</f>
        <v>0</v>
      </c>
      <c r="BH309" s="227">
        <f>IF(N309="sníž. přenesená",J309,0)</f>
        <v>0</v>
      </c>
      <c r="BI309" s="227">
        <f>IF(N309="nulová",J309,0)</f>
        <v>0</v>
      </c>
      <c r="BJ309" s="19" t="s">
        <v>81</v>
      </c>
      <c r="BK309" s="227">
        <f>ROUND(I309*H309,2)</f>
        <v>0</v>
      </c>
      <c r="BL309" s="19" t="s">
        <v>163</v>
      </c>
      <c r="BM309" s="226" t="s">
        <v>3306</v>
      </c>
    </row>
    <row r="310" s="2" customFormat="1">
      <c r="A310" s="40"/>
      <c r="B310" s="41"/>
      <c r="C310" s="42"/>
      <c r="D310" s="228" t="s">
        <v>165</v>
      </c>
      <c r="E310" s="42"/>
      <c r="F310" s="229" t="s">
        <v>3305</v>
      </c>
      <c r="G310" s="42"/>
      <c r="H310" s="42"/>
      <c r="I310" s="230"/>
      <c r="J310" s="42"/>
      <c r="K310" s="42"/>
      <c r="L310" s="46"/>
      <c r="M310" s="231"/>
      <c r="N310" s="232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165</v>
      </c>
      <c r="AU310" s="19" t="s">
        <v>81</v>
      </c>
    </row>
    <row r="311" s="2" customFormat="1" ht="14.4" customHeight="1">
      <c r="A311" s="40"/>
      <c r="B311" s="41"/>
      <c r="C311" s="215" t="s">
        <v>263</v>
      </c>
      <c r="D311" s="215" t="s">
        <v>158</v>
      </c>
      <c r="E311" s="216" t="s">
        <v>3307</v>
      </c>
      <c r="F311" s="217" t="s">
        <v>3308</v>
      </c>
      <c r="G311" s="218" t="s">
        <v>1271</v>
      </c>
      <c r="H311" s="219">
        <v>1</v>
      </c>
      <c r="I311" s="220"/>
      <c r="J311" s="221">
        <f>ROUND(I311*H311,2)</f>
        <v>0</v>
      </c>
      <c r="K311" s="217" t="s">
        <v>338</v>
      </c>
      <c r="L311" s="46"/>
      <c r="M311" s="222" t="s">
        <v>28</v>
      </c>
      <c r="N311" s="223" t="s">
        <v>45</v>
      </c>
      <c r="O311" s="86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163</v>
      </c>
      <c r="AT311" s="226" t="s">
        <v>158</v>
      </c>
      <c r="AU311" s="226" t="s">
        <v>81</v>
      </c>
      <c r="AY311" s="19" t="s">
        <v>156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81</v>
      </c>
      <c r="BK311" s="227">
        <f>ROUND(I311*H311,2)</f>
        <v>0</v>
      </c>
      <c r="BL311" s="19" t="s">
        <v>163</v>
      </c>
      <c r="BM311" s="226" t="s">
        <v>3309</v>
      </c>
    </row>
    <row r="312" s="2" customFormat="1">
      <c r="A312" s="40"/>
      <c r="B312" s="41"/>
      <c r="C312" s="42"/>
      <c r="D312" s="228" t="s">
        <v>165</v>
      </c>
      <c r="E312" s="42"/>
      <c r="F312" s="229" t="s">
        <v>3308</v>
      </c>
      <c r="G312" s="42"/>
      <c r="H312" s="42"/>
      <c r="I312" s="230"/>
      <c r="J312" s="42"/>
      <c r="K312" s="42"/>
      <c r="L312" s="46"/>
      <c r="M312" s="231"/>
      <c r="N312" s="232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165</v>
      </c>
      <c r="AU312" s="19" t="s">
        <v>81</v>
      </c>
    </row>
    <row r="313" s="2" customFormat="1" ht="14.4" customHeight="1">
      <c r="A313" s="40"/>
      <c r="B313" s="41"/>
      <c r="C313" s="215" t="s">
        <v>267</v>
      </c>
      <c r="D313" s="215" t="s">
        <v>158</v>
      </c>
      <c r="E313" s="216" t="s">
        <v>3310</v>
      </c>
      <c r="F313" s="217" t="s">
        <v>3311</v>
      </c>
      <c r="G313" s="218" t="s">
        <v>2904</v>
      </c>
      <c r="H313" s="219">
        <v>1</v>
      </c>
      <c r="I313" s="220"/>
      <c r="J313" s="221">
        <f>ROUND(I313*H313,2)</f>
        <v>0</v>
      </c>
      <c r="K313" s="217" t="s">
        <v>338</v>
      </c>
      <c r="L313" s="46"/>
      <c r="M313" s="222" t="s">
        <v>28</v>
      </c>
      <c r="N313" s="223" t="s">
        <v>45</v>
      </c>
      <c r="O313" s="86"/>
      <c r="P313" s="224">
        <f>O313*H313</f>
        <v>0</v>
      </c>
      <c r="Q313" s="224">
        <v>0</v>
      </c>
      <c r="R313" s="224">
        <f>Q313*H313</f>
        <v>0</v>
      </c>
      <c r="S313" s="224">
        <v>0</v>
      </c>
      <c r="T313" s="225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26" t="s">
        <v>163</v>
      </c>
      <c r="AT313" s="226" t="s">
        <v>158</v>
      </c>
      <c r="AU313" s="226" t="s">
        <v>81</v>
      </c>
      <c r="AY313" s="19" t="s">
        <v>156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19" t="s">
        <v>81</v>
      </c>
      <c r="BK313" s="227">
        <f>ROUND(I313*H313,2)</f>
        <v>0</v>
      </c>
      <c r="BL313" s="19" t="s">
        <v>163</v>
      </c>
      <c r="BM313" s="226" t="s">
        <v>3312</v>
      </c>
    </row>
    <row r="314" s="2" customFormat="1">
      <c r="A314" s="40"/>
      <c r="B314" s="41"/>
      <c r="C314" s="42"/>
      <c r="D314" s="228" t="s">
        <v>165</v>
      </c>
      <c r="E314" s="42"/>
      <c r="F314" s="229" t="s">
        <v>3311</v>
      </c>
      <c r="G314" s="42"/>
      <c r="H314" s="42"/>
      <c r="I314" s="230"/>
      <c r="J314" s="42"/>
      <c r="K314" s="42"/>
      <c r="L314" s="46"/>
      <c r="M314" s="231"/>
      <c r="N314" s="232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165</v>
      </c>
      <c r="AU314" s="19" t="s">
        <v>81</v>
      </c>
    </row>
    <row r="315" s="2" customFormat="1" ht="24.15" customHeight="1">
      <c r="A315" s="40"/>
      <c r="B315" s="41"/>
      <c r="C315" s="215" t="s">
        <v>272</v>
      </c>
      <c r="D315" s="215" t="s">
        <v>158</v>
      </c>
      <c r="E315" s="216" t="s">
        <v>3313</v>
      </c>
      <c r="F315" s="217" t="s">
        <v>3314</v>
      </c>
      <c r="G315" s="218" t="s">
        <v>2904</v>
      </c>
      <c r="H315" s="219">
        <v>11</v>
      </c>
      <c r="I315" s="220"/>
      <c r="J315" s="221">
        <f>ROUND(I315*H315,2)</f>
        <v>0</v>
      </c>
      <c r="K315" s="217" t="s">
        <v>338</v>
      </c>
      <c r="L315" s="46"/>
      <c r="M315" s="222" t="s">
        <v>28</v>
      </c>
      <c r="N315" s="223" t="s">
        <v>45</v>
      </c>
      <c r="O315" s="86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6" t="s">
        <v>163</v>
      </c>
      <c r="AT315" s="226" t="s">
        <v>158</v>
      </c>
      <c r="AU315" s="226" t="s">
        <v>81</v>
      </c>
      <c r="AY315" s="19" t="s">
        <v>156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81</v>
      </c>
      <c r="BK315" s="227">
        <f>ROUND(I315*H315,2)</f>
        <v>0</v>
      </c>
      <c r="BL315" s="19" t="s">
        <v>163</v>
      </c>
      <c r="BM315" s="226" t="s">
        <v>3315</v>
      </c>
    </row>
    <row r="316" s="2" customFormat="1">
      <c r="A316" s="40"/>
      <c r="B316" s="41"/>
      <c r="C316" s="42"/>
      <c r="D316" s="228" t="s">
        <v>165</v>
      </c>
      <c r="E316" s="42"/>
      <c r="F316" s="229" t="s">
        <v>3314</v>
      </c>
      <c r="G316" s="42"/>
      <c r="H316" s="42"/>
      <c r="I316" s="230"/>
      <c r="J316" s="42"/>
      <c r="K316" s="42"/>
      <c r="L316" s="46"/>
      <c r="M316" s="231"/>
      <c r="N316" s="232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165</v>
      </c>
      <c r="AU316" s="19" t="s">
        <v>81</v>
      </c>
    </row>
    <row r="317" s="2" customFormat="1" ht="14.4" customHeight="1">
      <c r="A317" s="40"/>
      <c r="B317" s="41"/>
      <c r="C317" s="215" t="s">
        <v>278</v>
      </c>
      <c r="D317" s="215" t="s">
        <v>158</v>
      </c>
      <c r="E317" s="216" t="s">
        <v>3316</v>
      </c>
      <c r="F317" s="217" t="s">
        <v>3317</v>
      </c>
      <c r="G317" s="218" t="s">
        <v>2904</v>
      </c>
      <c r="H317" s="219">
        <v>2</v>
      </c>
      <c r="I317" s="220"/>
      <c r="J317" s="221">
        <f>ROUND(I317*H317,2)</f>
        <v>0</v>
      </c>
      <c r="K317" s="217" t="s">
        <v>338</v>
      </c>
      <c r="L317" s="46"/>
      <c r="M317" s="222" t="s">
        <v>28</v>
      </c>
      <c r="N317" s="223" t="s">
        <v>45</v>
      </c>
      <c r="O317" s="86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6" t="s">
        <v>163</v>
      </c>
      <c r="AT317" s="226" t="s">
        <v>158</v>
      </c>
      <c r="AU317" s="226" t="s">
        <v>81</v>
      </c>
      <c r="AY317" s="19" t="s">
        <v>156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81</v>
      </c>
      <c r="BK317" s="227">
        <f>ROUND(I317*H317,2)</f>
        <v>0</v>
      </c>
      <c r="BL317" s="19" t="s">
        <v>163</v>
      </c>
      <c r="BM317" s="226" t="s">
        <v>3318</v>
      </c>
    </row>
    <row r="318" s="2" customFormat="1">
      <c r="A318" s="40"/>
      <c r="B318" s="41"/>
      <c r="C318" s="42"/>
      <c r="D318" s="228" t="s">
        <v>165</v>
      </c>
      <c r="E318" s="42"/>
      <c r="F318" s="229" t="s">
        <v>3317</v>
      </c>
      <c r="G318" s="42"/>
      <c r="H318" s="42"/>
      <c r="I318" s="230"/>
      <c r="J318" s="42"/>
      <c r="K318" s="42"/>
      <c r="L318" s="46"/>
      <c r="M318" s="231"/>
      <c r="N318" s="232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165</v>
      </c>
      <c r="AU318" s="19" t="s">
        <v>81</v>
      </c>
    </row>
    <row r="319" s="2" customFormat="1" ht="14.4" customHeight="1">
      <c r="A319" s="40"/>
      <c r="B319" s="41"/>
      <c r="C319" s="215" t="s">
        <v>282</v>
      </c>
      <c r="D319" s="215" t="s">
        <v>158</v>
      </c>
      <c r="E319" s="216" t="s">
        <v>3319</v>
      </c>
      <c r="F319" s="217" t="s">
        <v>3320</v>
      </c>
      <c r="G319" s="218" t="s">
        <v>2904</v>
      </c>
      <c r="H319" s="219">
        <v>2</v>
      </c>
      <c r="I319" s="220"/>
      <c r="J319" s="221">
        <f>ROUND(I319*H319,2)</f>
        <v>0</v>
      </c>
      <c r="K319" s="217" t="s">
        <v>338</v>
      </c>
      <c r="L319" s="46"/>
      <c r="M319" s="222" t="s">
        <v>28</v>
      </c>
      <c r="N319" s="223" t="s">
        <v>45</v>
      </c>
      <c r="O319" s="86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26" t="s">
        <v>163</v>
      </c>
      <c r="AT319" s="226" t="s">
        <v>158</v>
      </c>
      <c r="AU319" s="226" t="s">
        <v>81</v>
      </c>
      <c r="AY319" s="19" t="s">
        <v>156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19" t="s">
        <v>81</v>
      </c>
      <c r="BK319" s="227">
        <f>ROUND(I319*H319,2)</f>
        <v>0</v>
      </c>
      <c r="BL319" s="19" t="s">
        <v>163</v>
      </c>
      <c r="BM319" s="226" t="s">
        <v>3321</v>
      </c>
    </row>
    <row r="320" s="2" customFormat="1">
      <c r="A320" s="40"/>
      <c r="B320" s="41"/>
      <c r="C320" s="42"/>
      <c r="D320" s="228" t="s">
        <v>165</v>
      </c>
      <c r="E320" s="42"/>
      <c r="F320" s="229" t="s">
        <v>3320</v>
      </c>
      <c r="G320" s="42"/>
      <c r="H320" s="42"/>
      <c r="I320" s="230"/>
      <c r="J320" s="42"/>
      <c r="K320" s="42"/>
      <c r="L320" s="46"/>
      <c r="M320" s="231"/>
      <c r="N320" s="232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165</v>
      </c>
      <c r="AU320" s="19" t="s">
        <v>81</v>
      </c>
    </row>
    <row r="321" s="2" customFormat="1" ht="14.4" customHeight="1">
      <c r="A321" s="40"/>
      <c r="B321" s="41"/>
      <c r="C321" s="215" t="s">
        <v>286</v>
      </c>
      <c r="D321" s="215" t="s">
        <v>158</v>
      </c>
      <c r="E321" s="216" t="s">
        <v>3322</v>
      </c>
      <c r="F321" s="217" t="s">
        <v>3323</v>
      </c>
      <c r="G321" s="218" t="s">
        <v>2904</v>
      </c>
      <c r="H321" s="219">
        <v>2</v>
      </c>
      <c r="I321" s="220"/>
      <c r="J321" s="221">
        <f>ROUND(I321*H321,2)</f>
        <v>0</v>
      </c>
      <c r="K321" s="217" t="s">
        <v>338</v>
      </c>
      <c r="L321" s="46"/>
      <c r="M321" s="222" t="s">
        <v>28</v>
      </c>
      <c r="N321" s="223" t="s">
        <v>45</v>
      </c>
      <c r="O321" s="86"/>
      <c r="P321" s="224">
        <f>O321*H321</f>
        <v>0</v>
      </c>
      <c r="Q321" s="224">
        <v>0</v>
      </c>
      <c r="R321" s="224">
        <f>Q321*H321</f>
        <v>0</v>
      </c>
      <c r="S321" s="224">
        <v>0</v>
      </c>
      <c r="T321" s="225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6" t="s">
        <v>163</v>
      </c>
      <c r="AT321" s="226" t="s">
        <v>158</v>
      </c>
      <c r="AU321" s="226" t="s">
        <v>81</v>
      </c>
      <c r="AY321" s="19" t="s">
        <v>156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19" t="s">
        <v>81</v>
      </c>
      <c r="BK321" s="227">
        <f>ROUND(I321*H321,2)</f>
        <v>0</v>
      </c>
      <c r="BL321" s="19" t="s">
        <v>163</v>
      </c>
      <c r="BM321" s="226" t="s">
        <v>3324</v>
      </c>
    </row>
    <row r="322" s="2" customFormat="1">
      <c r="A322" s="40"/>
      <c r="B322" s="41"/>
      <c r="C322" s="42"/>
      <c r="D322" s="228" t="s">
        <v>165</v>
      </c>
      <c r="E322" s="42"/>
      <c r="F322" s="229" t="s">
        <v>3323</v>
      </c>
      <c r="G322" s="42"/>
      <c r="H322" s="42"/>
      <c r="I322" s="230"/>
      <c r="J322" s="42"/>
      <c r="K322" s="42"/>
      <c r="L322" s="46"/>
      <c r="M322" s="231"/>
      <c r="N322" s="232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165</v>
      </c>
      <c r="AU322" s="19" t="s">
        <v>81</v>
      </c>
    </row>
    <row r="323" s="2" customFormat="1" ht="14.4" customHeight="1">
      <c r="A323" s="40"/>
      <c r="B323" s="41"/>
      <c r="C323" s="215" t="s">
        <v>2964</v>
      </c>
      <c r="D323" s="215" t="s">
        <v>158</v>
      </c>
      <c r="E323" s="216" t="s">
        <v>3325</v>
      </c>
      <c r="F323" s="217" t="s">
        <v>3326</v>
      </c>
      <c r="G323" s="218" t="s">
        <v>2904</v>
      </c>
      <c r="H323" s="219">
        <v>2</v>
      </c>
      <c r="I323" s="220"/>
      <c r="J323" s="221">
        <f>ROUND(I323*H323,2)</f>
        <v>0</v>
      </c>
      <c r="K323" s="217" t="s">
        <v>338</v>
      </c>
      <c r="L323" s="46"/>
      <c r="M323" s="222" t="s">
        <v>28</v>
      </c>
      <c r="N323" s="223" t="s">
        <v>45</v>
      </c>
      <c r="O323" s="86"/>
      <c r="P323" s="224">
        <f>O323*H323</f>
        <v>0</v>
      </c>
      <c r="Q323" s="224">
        <v>0</v>
      </c>
      <c r="R323" s="224">
        <f>Q323*H323</f>
        <v>0</v>
      </c>
      <c r="S323" s="224">
        <v>0</v>
      </c>
      <c r="T323" s="22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6" t="s">
        <v>163</v>
      </c>
      <c r="AT323" s="226" t="s">
        <v>158</v>
      </c>
      <c r="AU323" s="226" t="s">
        <v>81</v>
      </c>
      <c r="AY323" s="19" t="s">
        <v>156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81</v>
      </c>
      <c r="BK323" s="227">
        <f>ROUND(I323*H323,2)</f>
        <v>0</v>
      </c>
      <c r="BL323" s="19" t="s">
        <v>163</v>
      </c>
      <c r="BM323" s="226" t="s">
        <v>3327</v>
      </c>
    </row>
    <row r="324" s="2" customFormat="1">
      <c r="A324" s="40"/>
      <c r="B324" s="41"/>
      <c r="C324" s="42"/>
      <c r="D324" s="228" t="s">
        <v>165</v>
      </c>
      <c r="E324" s="42"/>
      <c r="F324" s="229" t="s">
        <v>3326</v>
      </c>
      <c r="G324" s="42"/>
      <c r="H324" s="42"/>
      <c r="I324" s="230"/>
      <c r="J324" s="42"/>
      <c r="K324" s="42"/>
      <c r="L324" s="46"/>
      <c r="M324" s="231"/>
      <c r="N324" s="232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165</v>
      </c>
      <c r="AU324" s="19" t="s">
        <v>81</v>
      </c>
    </row>
    <row r="325" s="2" customFormat="1" ht="14.4" customHeight="1">
      <c r="A325" s="40"/>
      <c r="B325" s="41"/>
      <c r="C325" s="215" t="s">
        <v>2968</v>
      </c>
      <c r="D325" s="215" t="s">
        <v>158</v>
      </c>
      <c r="E325" s="216" t="s">
        <v>3328</v>
      </c>
      <c r="F325" s="217" t="s">
        <v>3329</v>
      </c>
      <c r="G325" s="218" t="s">
        <v>2904</v>
      </c>
      <c r="H325" s="219">
        <v>2</v>
      </c>
      <c r="I325" s="220"/>
      <c r="J325" s="221">
        <f>ROUND(I325*H325,2)</f>
        <v>0</v>
      </c>
      <c r="K325" s="217" t="s">
        <v>338</v>
      </c>
      <c r="L325" s="46"/>
      <c r="M325" s="222" t="s">
        <v>28</v>
      </c>
      <c r="N325" s="223" t="s">
        <v>45</v>
      </c>
      <c r="O325" s="86"/>
      <c r="P325" s="224">
        <f>O325*H325</f>
        <v>0</v>
      </c>
      <c r="Q325" s="224">
        <v>0</v>
      </c>
      <c r="R325" s="224">
        <f>Q325*H325</f>
        <v>0</v>
      </c>
      <c r="S325" s="224">
        <v>0</v>
      </c>
      <c r="T325" s="225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26" t="s">
        <v>163</v>
      </c>
      <c r="AT325" s="226" t="s">
        <v>158</v>
      </c>
      <c r="AU325" s="226" t="s">
        <v>81</v>
      </c>
      <c r="AY325" s="19" t="s">
        <v>156</v>
      </c>
      <c r="BE325" s="227">
        <f>IF(N325="základní",J325,0)</f>
        <v>0</v>
      </c>
      <c r="BF325" s="227">
        <f>IF(N325="snížená",J325,0)</f>
        <v>0</v>
      </c>
      <c r="BG325" s="227">
        <f>IF(N325="zákl. přenesená",J325,0)</f>
        <v>0</v>
      </c>
      <c r="BH325" s="227">
        <f>IF(N325="sníž. přenesená",J325,0)</f>
        <v>0</v>
      </c>
      <c r="BI325" s="227">
        <f>IF(N325="nulová",J325,0)</f>
        <v>0</v>
      </c>
      <c r="BJ325" s="19" t="s">
        <v>81</v>
      </c>
      <c r="BK325" s="227">
        <f>ROUND(I325*H325,2)</f>
        <v>0</v>
      </c>
      <c r="BL325" s="19" t="s">
        <v>163</v>
      </c>
      <c r="BM325" s="226" t="s">
        <v>3330</v>
      </c>
    </row>
    <row r="326" s="2" customFormat="1">
      <c r="A326" s="40"/>
      <c r="B326" s="41"/>
      <c r="C326" s="42"/>
      <c r="D326" s="228" t="s">
        <v>165</v>
      </c>
      <c r="E326" s="42"/>
      <c r="F326" s="229" t="s">
        <v>3329</v>
      </c>
      <c r="G326" s="42"/>
      <c r="H326" s="42"/>
      <c r="I326" s="230"/>
      <c r="J326" s="42"/>
      <c r="K326" s="42"/>
      <c r="L326" s="46"/>
      <c r="M326" s="231"/>
      <c r="N326" s="232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165</v>
      </c>
      <c r="AU326" s="19" t="s">
        <v>81</v>
      </c>
    </row>
    <row r="327" s="2" customFormat="1" ht="14.4" customHeight="1">
      <c r="A327" s="40"/>
      <c r="B327" s="41"/>
      <c r="C327" s="215" t="s">
        <v>1411</v>
      </c>
      <c r="D327" s="215" t="s">
        <v>158</v>
      </c>
      <c r="E327" s="216" t="s">
        <v>3331</v>
      </c>
      <c r="F327" s="217" t="s">
        <v>3332</v>
      </c>
      <c r="G327" s="218" t="s">
        <v>2904</v>
      </c>
      <c r="H327" s="219">
        <v>19</v>
      </c>
      <c r="I327" s="220"/>
      <c r="J327" s="221">
        <f>ROUND(I327*H327,2)</f>
        <v>0</v>
      </c>
      <c r="K327" s="217" t="s">
        <v>338</v>
      </c>
      <c r="L327" s="46"/>
      <c r="M327" s="222" t="s">
        <v>28</v>
      </c>
      <c r="N327" s="223" t="s">
        <v>45</v>
      </c>
      <c r="O327" s="86"/>
      <c r="P327" s="224">
        <f>O327*H327</f>
        <v>0</v>
      </c>
      <c r="Q327" s="224">
        <v>0</v>
      </c>
      <c r="R327" s="224">
        <f>Q327*H327</f>
        <v>0</v>
      </c>
      <c r="S327" s="224">
        <v>0</v>
      </c>
      <c r="T327" s="225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6" t="s">
        <v>163</v>
      </c>
      <c r="AT327" s="226" t="s">
        <v>158</v>
      </c>
      <c r="AU327" s="226" t="s">
        <v>81</v>
      </c>
      <c r="AY327" s="19" t="s">
        <v>156</v>
      </c>
      <c r="BE327" s="227">
        <f>IF(N327="základní",J327,0)</f>
        <v>0</v>
      </c>
      <c r="BF327" s="227">
        <f>IF(N327="snížená",J327,0)</f>
        <v>0</v>
      </c>
      <c r="BG327" s="227">
        <f>IF(N327="zákl. přenesená",J327,0)</f>
        <v>0</v>
      </c>
      <c r="BH327" s="227">
        <f>IF(N327="sníž. přenesená",J327,0)</f>
        <v>0</v>
      </c>
      <c r="BI327" s="227">
        <f>IF(N327="nulová",J327,0)</f>
        <v>0</v>
      </c>
      <c r="BJ327" s="19" t="s">
        <v>81</v>
      </c>
      <c r="BK327" s="227">
        <f>ROUND(I327*H327,2)</f>
        <v>0</v>
      </c>
      <c r="BL327" s="19" t="s">
        <v>163</v>
      </c>
      <c r="BM327" s="226" t="s">
        <v>3333</v>
      </c>
    </row>
    <row r="328" s="2" customFormat="1">
      <c r="A328" s="40"/>
      <c r="B328" s="41"/>
      <c r="C328" s="42"/>
      <c r="D328" s="228" t="s">
        <v>165</v>
      </c>
      <c r="E328" s="42"/>
      <c r="F328" s="229" t="s">
        <v>3332</v>
      </c>
      <c r="G328" s="42"/>
      <c r="H328" s="42"/>
      <c r="I328" s="230"/>
      <c r="J328" s="42"/>
      <c r="K328" s="42"/>
      <c r="L328" s="46"/>
      <c r="M328" s="231"/>
      <c r="N328" s="232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165</v>
      </c>
      <c r="AU328" s="19" t="s">
        <v>81</v>
      </c>
    </row>
    <row r="329" s="2" customFormat="1" ht="14.4" customHeight="1">
      <c r="A329" s="40"/>
      <c r="B329" s="41"/>
      <c r="C329" s="215" t="s">
        <v>292</v>
      </c>
      <c r="D329" s="215" t="s">
        <v>158</v>
      </c>
      <c r="E329" s="216" t="s">
        <v>3334</v>
      </c>
      <c r="F329" s="217" t="s">
        <v>3335</v>
      </c>
      <c r="G329" s="218" t="s">
        <v>2904</v>
      </c>
      <c r="H329" s="219">
        <v>3</v>
      </c>
      <c r="I329" s="220"/>
      <c r="J329" s="221">
        <f>ROUND(I329*H329,2)</f>
        <v>0</v>
      </c>
      <c r="K329" s="217" t="s">
        <v>338</v>
      </c>
      <c r="L329" s="46"/>
      <c r="M329" s="222" t="s">
        <v>28</v>
      </c>
      <c r="N329" s="223" t="s">
        <v>45</v>
      </c>
      <c r="O329" s="86"/>
      <c r="P329" s="224">
        <f>O329*H329</f>
        <v>0</v>
      </c>
      <c r="Q329" s="224">
        <v>0</v>
      </c>
      <c r="R329" s="224">
        <f>Q329*H329</f>
        <v>0</v>
      </c>
      <c r="S329" s="224">
        <v>0</v>
      </c>
      <c r="T329" s="225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26" t="s">
        <v>163</v>
      </c>
      <c r="AT329" s="226" t="s">
        <v>158</v>
      </c>
      <c r="AU329" s="226" t="s">
        <v>81</v>
      </c>
      <c r="AY329" s="19" t="s">
        <v>156</v>
      </c>
      <c r="BE329" s="227">
        <f>IF(N329="základní",J329,0)</f>
        <v>0</v>
      </c>
      <c r="BF329" s="227">
        <f>IF(N329="snížená",J329,0)</f>
        <v>0</v>
      </c>
      <c r="BG329" s="227">
        <f>IF(N329="zákl. přenesená",J329,0)</f>
        <v>0</v>
      </c>
      <c r="BH329" s="227">
        <f>IF(N329="sníž. přenesená",J329,0)</f>
        <v>0</v>
      </c>
      <c r="BI329" s="227">
        <f>IF(N329="nulová",J329,0)</f>
        <v>0</v>
      </c>
      <c r="BJ329" s="19" t="s">
        <v>81</v>
      </c>
      <c r="BK329" s="227">
        <f>ROUND(I329*H329,2)</f>
        <v>0</v>
      </c>
      <c r="BL329" s="19" t="s">
        <v>163</v>
      </c>
      <c r="BM329" s="226" t="s">
        <v>3336</v>
      </c>
    </row>
    <row r="330" s="2" customFormat="1">
      <c r="A330" s="40"/>
      <c r="B330" s="41"/>
      <c r="C330" s="42"/>
      <c r="D330" s="228" t="s">
        <v>165</v>
      </c>
      <c r="E330" s="42"/>
      <c r="F330" s="229" t="s">
        <v>3335</v>
      </c>
      <c r="G330" s="42"/>
      <c r="H330" s="42"/>
      <c r="I330" s="230"/>
      <c r="J330" s="42"/>
      <c r="K330" s="42"/>
      <c r="L330" s="46"/>
      <c r="M330" s="231"/>
      <c r="N330" s="232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165</v>
      </c>
      <c r="AU330" s="19" t="s">
        <v>81</v>
      </c>
    </row>
    <row r="331" s="2" customFormat="1" ht="14.4" customHeight="1">
      <c r="A331" s="40"/>
      <c r="B331" s="41"/>
      <c r="C331" s="215" t="s">
        <v>2978</v>
      </c>
      <c r="D331" s="215" t="s">
        <v>158</v>
      </c>
      <c r="E331" s="216" t="s">
        <v>3337</v>
      </c>
      <c r="F331" s="217" t="s">
        <v>3338</v>
      </c>
      <c r="G331" s="218" t="s">
        <v>2904</v>
      </c>
      <c r="H331" s="219">
        <v>3</v>
      </c>
      <c r="I331" s="220"/>
      <c r="J331" s="221">
        <f>ROUND(I331*H331,2)</f>
        <v>0</v>
      </c>
      <c r="K331" s="217" t="s">
        <v>338</v>
      </c>
      <c r="L331" s="46"/>
      <c r="M331" s="222" t="s">
        <v>28</v>
      </c>
      <c r="N331" s="223" t="s">
        <v>45</v>
      </c>
      <c r="O331" s="86"/>
      <c r="P331" s="224">
        <f>O331*H331</f>
        <v>0</v>
      </c>
      <c r="Q331" s="224">
        <v>0</v>
      </c>
      <c r="R331" s="224">
        <f>Q331*H331</f>
        <v>0</v>
      </c>
      <c r="S331" s="224">
        <v>0</v>
      </c>
      <c r="T331" s="225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6" t="s">
        <v>163</v>
      </c>
      <c r="AT331" s="226" t="s">
        <v>158</v>
      </c>
      <c r="AU331" s="226" t="s">
        <v>81</v>
      </c>
      <c r="AY331" s="19" t="s">
        <v>156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19" t="s">
        <v>81</v>
      </c>
      <c r="BK331" s="227">
        <f>ROUND(I331*H331,2)</f>
        <v>0</v>
      </c>
      <c r="BL331" s="19" t="s">
        <v>163</v>
      </c>
      <c r="BM331" s="226" t="s">
        <v>3339</v>
      </c>
    </row>
    <row r="332" s="2" customFormat="1">
      <c r="A332" s="40"/>
      <c r="B332" s="41"/>
      <c r="C332" s="42"/>
      <c r="D332" s="228" t="s">
        <v>165</v>
      </c>
      <c r="E332" s="42"/>
      <c r="F332" s="229" t="s">
        <v>3338</v>
      </c>
      <c r="G332" s="42"/>
      <c r="H332" s="42"/>
      <c r="I332" s="230"/>
      <c r="J332" s="42"/>
      <c r="K332" s="42"/>
      <c r="L332" s="46"/>
      <c r="M332" s="231"/>
      <c r="N332" s="232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165</v>
      </c>
      <c r="AU332" s="19" t="s">
        <v>81</v>
      </c>
    </row>
    <row r="333" s="2" customFormat="1" ht="14.4" customHeight="1">
      <c r="A333" s="40"/>
      <c r="B333" s="41"/>
      <c r="C333" s="215" t="s">
        <v>2982</v>
      </c>
      <c r="D333" s="215" t="s">
        <v>158</v>
      </c>
      <c r="E333" s="216" t="s">
        <v>3340</v>
      </c>
      <c r="F333" s="217" t="s">
        <v>3341</v>
      </c>
      <c r="G333" s="218" t="s">
        <v>2904</v>
      </c>
      <c r="H333" s="219">
        <v>2</v>
      </c>
      <c r="I333" s="220"/>
      <c r="J333" s="221">
        <f>ROUND(I333*H333,2)</f>
        <v>0</v>
      </c>
      <c r="K333" s="217" t="s">
        <v>338</v>
      </c>
      <c r="L333" s="46"/>
      <c r="M333" s="222" t="s">
        <v>28</v>
      </c>
      <c r="N333" s="223" t="s">
        <v>45</v>
      </c>
      <c r="O333" s="86"/>
      <c r="P333" s="224">
        <f>O333*H333</f>
        <v>0</v>
      </c>
      <c r="Q333" s="224">
        <v>0</v>
      </c>
      <c r="R333" s="224">
        <f>Q333*H333</f>
        <v>0</v>
      </c>
      <c r="S333" s="224">
        <v>0</v>
      </c>
      <c r="T333" s="225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6" t="s">
        <v>163</v>
      </c>
      <c r="AT333" s="226" t="s">
        <v>158</v>
      </c>
      <c r="AU333" s="226" t="s">
        <v>81</v>
      </c>
      <c r="AY333" s="19" t="s">
        <v>156</v>
      </c>
      <c r="BE333" s="227">
        <f>IF(N333="základní",J333,0)</f>
        <v>0</v>
      </c>
      <c r="BF333" s="227">
        <f>IF(N333="snížená",J333,0)</f>
        <v>0</v>
      </c>
      <c r="BG333" s="227">
        <f>IF(N333="zákl. přenesená",J333,0)</f>
        <v>0</v>
      </c>
      <c r="BH333" s="227">
        <f>IF(N333="sníž. přenesená",J333,0)</f>
        <v>0</v>
      </c>
      <c r="BI333" s="227">
        <f>IF(N333="nulová",J333,0)</f>
        <v>0</v>
      </c>
      <c r="BJ333" s="19" t="s">
        <v>81</v>
      </c>
      <c r="BK333" s="227">
        <f>ROUND(I333*H333,2)</f>
        <v>0</v>
      </c>
      <c r="BL333" s="19" t="s">
        <v>163</v>
      </c>
      <c r="BM333" s="226" t="s">
        <v>3342</v>
      </c>
    </row>
    <row r="334" s="2" customFormat="1">
      <c r="A334" s="40"/>
      <c r="B334" s="41"/>
      <c r="C334" s="42"/>
      <c r="D334" s="228" t="s">
        <v>165</v>
      </c>
      <c r="E334" s="42"/>
      <c r="F334" s="229" t="s">
        <v>3341</v>
      </c>
      <c r="G334" s="42"/>
      <c r="H334" s="42"/>
      <c r="I334" s="230"/>
      <c r="J334" s="42"/>
      <c r="K334" s="42"/>
      <c r="L334" s="46"/>
      <c r="M334" s="231"/>
      <c r="N334" s="232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165</v>
      </c>
      <c r="AU334" s="19" t="s">
        <v>81</v>
      </c>
    </row>
    <row r="335" s="2" customFormat="1" ht="14.4" customHeight="1">
      <c r="A335" s="40"/>
      <c r="B335" s="41"/>
      <c r="C335" s="215" t="s">
        <v>297</v>
      </c>
      <c r="D335" s="215" t="s">
        <v>158</v>
      </c>
      <c r="E335" s="216" t="s">
        <v>3343</v>
      </c>
      <c r="F335" s="217" t="s">
        <v>3344</v>
      </c>
      <c r="G335" s="218" t="s">
        <v>2904</v>
      </c>
      <c r="H335" s="219">
        <v>19</v>
      </c>
      <c r="I335" s="220"/>
      <c r="J335" s="221">
        <f>ROUND(I335*H335,2)</f>
        <v>0</v>
      </c>
      <c r="K335" s="217" t="s">
        <v>338</v>
      </c>
      <c r="L335" s="46"/>
      <c r="M335" s="222" t="s">
        <v>28</v>
      </c>
      <c r="N335" s="223" t="s">
        <v>45</v>
      </c>
      <c r="O335" s="86"/>
      <c r="P335" s="224">
        <f>O335*H335</f>
        <v>0</v>
      </c>
      <c r="Q335" s="224">
        <v>0</v>
      </c>
      <c r="R335" s="224">
        <f>Q335*H335</f>
        <v>0</v>
      </c>
      <c r="S335" s="224">
        <v>0</v>
      </c>
      <c r="T335" s="225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6" t="s">
        <v>163</v>
      </c>
      <c r="AT335" s="226" t="s">
        <v>158</v>
      </c>
      <c r="AU335" s="226" t="s">
        <v>81</v>
      </c>
      <c r="AY335" s="19" t="s">
        <v>156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19" t="s">
        <v>81</v>
      </c>
      <c r="BK335" s="227">
        <f>ROUND(I335*H335,2)</f>
        <v>0</v>
      </c>
      <c r="BL335" s="19" t="s">
        <v>163</v>
      </c>
      <c r="BM335" s="226" t="s">
        <v>3345</v>
      </c>
    </row>
    <row r="336" s="2" customFormat="1">
      <c r="A336" s="40"/>
      <c r="B336" s="41"/>
      <c r="C336" s="42"/>
      <c r="D336" s="228" t="s">
        <v>165</v>
      </c>
      <c r="E336" s="42"/>
      <c r="F336" s="229" t="s">
        <v>3344</v>
      </c>
      <c r="G336" s="42"/>
      <c r="H336" s="42"/>
      <c r="I336" s="230"/>
      <c r="J336" s="42"/>
      <c r="K336" s="42"/>
      <c r="L336" s="46"/>
      <c r="M336" s="231"/>
      <c r="N336" s="232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165</v>
      </c>
      <c r="AU336" s="19" t="s">
        <v>81</v>
      </c>
    </row>
    <row r="337" s="2" customFormat="1" ht="14.4" customHeight="1">
      <c r="A337" s="40"/>
      <c r="B337" s="41"/>
      <c r="C337" s="215" t="s">
        <v>302</v>
      </c>
      <c r="D337" s="215" t="s">
        <v>158</v>
      </c>
      <c r="E337" s="216" t="s">
        <v>3346</v>
      </c>
      <c r="F337" s="217" t="s">
        <v>3347</v>
      </c>
      <c r="G337" s="218" t="s">
        <v>2904</v>
      </c>
      <c r="H337" s="219">
        <v>19</v>
      </c>
      <c r="I337" s="220"/>
      <c r="J337" s="221">
        <f>ROUND(I337*H337,2)</f>
        <v>0</v>
      </c>
      <c r="K337" s="217" t="s">
        <v>338</v>
      </c>
      <c r="L337" s="46"/>
      <c r="M337" s="222" t="s">
        <v>28</v>
      </c>
      <c r="N337" s="223" t="s">
        <v>45</v>
      </c>
      <c r="O337" s="86"/>
      <c r="P337" s="224">
        <f>O337*H337</f>
        <v>0</v>
      </c>
      <c r="Q337" s="224">
        <v>0</v>
      </c>
      <c r="R337" s="224">
        <f>Q337*H337</f>
        <v>0</v>
      </c>
      <c r="S337" s="224">
        <v>0</v>
      </c>
      <c r="T337" s="225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26" t="s">
        <v>163</v>
      </c>
      <c r="AT337" s="226" t="s">
        <v>158</v>
      </c>
      <c r="AU337" s="226" t="s">
        <v>81</v>
      </c>
      <c r="AY337" s="19" t="s">
        <v>156</v>
      </c>
      <c r="BE337" s="227">
        <f>IF(N337="základní",J337,0)</f>
        <v>0</v>
      </c>
      <c r="BF337" s="227">
        <f>IF(N337="snížená",J337,0)</f>
        <v>0</v>
      </c>
      <c r="BG337" s="227">
        <f>IF(N337="zákl. přenesená",J337,0)</f>
        <v>0</v>
      </c>
      <c r="BH337" s="227">
        <f>IF(N337="sníž. přenesená",J337,0)</f>
        <v>0</v>
      </c>
      <c r="BI337" s="227">
        <f>IF(N337="nulová",J337,0)</f>
        <v>0</v>
      </c>
      <c r="BJ337" s="19" t="s">
        <v>81</v>
      </c>
      <c r="BK337" s="227">
        <f>ROUND(I337*H337,2)</f>
        <v>0</v>
      </c>
      <c r="BL337" s="19" t="s">
        <v>163</v>
      </c>
      <c r="BM337" s="226" t="s">
        <v>3348</v>
      </c>
    </row>
    <row r="338" s="2" customFormat="1">
      <c r="A338" s="40"/>
      <c r="B338" s="41"/>
      <c r="C338" s="42"/>
      <c r="D338" s="228" t="s">
        <v>165</v>
      </c>
      <c r="E338" s="42"/>
      <c r="F338" s="229" t="s">
        <v>3347</v>
      </c>
      <c r="G338" s="42"/>
      <c r="H338" s="42"/>
      <c r="I338" s="230"/>
      <c r="J338" s="42"/>
      <c r="K338" s="42"/>
      <c r="L338" s="46"/>
      <c r="M338" s="231"/>
      <c r="N338" s="232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165</v>
      </c>
      <c r="AU338" s="19" t="s">
        <v>81</v>
      </c>
    </row>
    <row r="339" s="2" customFormat="1" ht="14.4" customHeight="1">
      <c r="A339" s="40"/>
      <c r="B339" s="41"/>
      <c r="C339" s="215" t="s">
        <v>2993</v>
      </c>
      <c r="D339" s="215" t="s">
        <v>158</v>
      </c>
      <c r="E339" s="216" t="s">
        <v>3349</v>
      </c>
      <c r="F339" s="217" t="s">
        <v>3350</v>
      </c>
      <c r="G339" s="218" t="s">
        <v>2904</v>
      </c>
      <c r="H339" s="219">
        <v>19</v>
      </c>
      <c r="I339" s="220"/>
      <c r="J339" s="221">
        <f>ROUND(I339*H339,2)</f>
        <v>0</v>
      </c>
      <c r="K339" s="217" t="s">
        <v>338</v>
      </c>
      <c r="L339" s="46"/>
      <c r="M339" s="222" t="s">
        <v>28</v>
      </c>
      <c r="N339" s="223" t="s">
        <v>45</v>
      </c>
      <c r="O339" s="86"/>
      <c r="P339" s="224">
        <f>O339*H339</f>
        <v>0</v>
      </c>
      <c r="Q339" s="224">
        <v>0</v>
      </c>
      <c r="R339" s="224">
        <f>Q339*H339</f>
        <v>0</v>
      </c>
      <c r="S339" s="224">
        <v>0</v>
      </c>
      <c r="T339" s="225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26" t="s">
        <v>163</v>
      </c>
      <c r="AT339" s="226" t="s">
        <v>158</v>
      </c>
      <c r="AU339" s="226" t="s">
        <v>81</v>
      </c>
      <c r="AY339" s="19" t="s">
        <v>156</v>
      </c>
      <c r="BE339" s="227">
        <f>IF(N339="základní",J339,0)</f>
        <v>0</v>
      </c>
      <c r="BF339" s="227">
        <f>IF(N339="snížená",J339,0)</f>
        <v>0</v>
      </c>
      <c r="BG339" s="227">
        <f>IF(N339="zákl. přenesená",J339,0)</f>
        <v>0</v>
      </c>
      <c r="BH339" s="227">
        <f>IF(N339="sníž. přenesená",J339,0)</f>
        <v>0</v>
      </c>
      <c r="BI339" s="227">
        <f>IF(N339="nulová",J339,0)</f>
        <v>0</v>
      </c>
      <c r="BJ339" s="19" t="s">
        <v>81</v>
      </c>
      <c r="BK339" s="227">
        <f>ROUND(I339*H339,2)</f>
        <v>0</v>
      </c>
      <c r="BL339" s="19" t="s">
        <v>163</v>
      </c>
      <c r="BM339" s="226" t="s">
        <v>3351</v>
      </c>
    </row>
    <row r="340" s="2" customFormat="1">
      <c r="A340" s="40"/>
      <c r="B340" s="41"/>
      <c r="C340" s="42"/>
      <c r="D340" s="228" t="s">
        <v>165</v>
      </c>
      <c r="E340" s="42"/>
      <c r="F340" s="229" t="s">
        <v>3350</v>
      </c>
      <c r="G340" s="42"/>
      <c r="H340" s="42"/>
      <c r="I340" s="230"/>
      <c r="J340" s="42"/>
      <c r="K340" s="42"/>
      <c r="L340" s="46"/>
      <c r="M340" s="231"/>
      <c r="N340" s="232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165</v>
      </c>
      <c r="AU340" s="19" t="s">
        <v>81</v>
      </c>
    </row>
    <row r="341" s="2" customFormat="1" ht="14.4" customHeight="1">
      <c r="A341" s="40"/>
      <c r="B341" s="41"/>
      <c r="C341" s="215" t="s">
        <v>313</v>
      </c>
      <c r="D341" s="215" t="s">
        <v>158</v>
      </c>
      <c r="E341" s="216" t="s">
        <v>3352</v>
      </c>
      <c r="F341" s="217" t="s">
        <v>3353</v>
      </c>
      <c r="G341" s="218" t="s">
        <v>2904</v>
      </c>
      <c r="H341" s="219">
        <v>19</v>
      </c>
      <c r="I341" s="220"/>
      <c r="J341" s="221">
        <f>ROUND(I341*H341,2)</f>
        <v>0</v>
      </c>
      <c r="K341" s="217" t="s">
        <v>338</v>
      </c>
      <c r="L341" s="46"/>
      <c r="M341" s="222" t="s">
        <v>28</v>
      </c>
      <c r="N341" s="223" t="s">
        <v>45</v>
      </c>
      <c r="O341" s="86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6" t="s">
        <v>163</v>
      </c>
      <c r="AT341" s="226" t="s">
        <v>158</v>
      </c>
      <c r="AU341" s="226" t="s">
        <v>81</v>
      </c>
      <c r="AY341" s="19" t="s">
        <v>156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81</v>
      </c>
      <c r="BK341" s="227">
        <f>ROUND(I341*H341,2)</f>
        <v>0</v>
      </c>
      <c r="BL341" s="19" t="s">
        <v>163</v>
      </c>
      <c r="BM341" s="226" t="s">
        <v>3354</v>
      </c>
    </row>
    <row r="342" s="2" customFormat="1">
      <c r="A342" s="40"/>
      <c r="B342" s="41"/>
      <c r="C342" s="42"/>
      <c r="D342" s="228" t="s">
        <v>165</v>
      </c>
      <c r="E342" s="42"/>
      <c r="F342" s="229" t="s">
        <v>3353</v>
      </c>
      <c r="G342" s="42"/>
      <c r="H342" s="42"/>
      <c r="I342" s="230"/>
      <c r="J342" s="42"/>
      <c r="K342" s="42"/>
      <c r="L342" s="46"/>
      <c r="M342" s="231"/>
      <c r="N342" s="232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165</v>
      </c>
      <c r="AU342" s="19" t="s">
        <v>81</v>
      </c>
    </row>
    <row r="343" s="2" customFormat="1" ht="14.4" customHeight="1">
      <c r="A343" s="40"/>
      <c r="B343" s="41"/>
      <c r="C343" s="215" t="s">
        <v>320</v>
      </c>
      <c r="D343" s="215" t="s">
        <v>158</v>
      </c>
      <c r="E343" s="216" t="s">
        <v>3355</v>
      </c>
      <c r="F343" s="217" t="s">
        <v>3356</v>
      </c>
      <c r="G343" s="218" t="s">
        <v>2904</v>
      </c>
      <c r="H343" s="219">
        <v>11</v>
      </c>
      <c r="I343" s="220"/>
      <c r="J343" s="221">
        <f>ROUND(I343*H343,2)</f>
        <v>0</v>
      </c>
      <c r="K343" s="217" t="s">
        <v>338</v>
      </c>
      <c r="L343" s="46"/>
      <c r="M343" s="222" t="s">
        <v>28</v>
      </c>
      <c r="N343" s="223" t="s">
        <v>45</v>
      </c>
      <c r="O343" s="86"/>
      <c r="P343" s="224">
        <f>O343*H343</f>
        <v>0</v>
      </c>
      <c r="Q343" s="224">
        <v>0</v>
      </c>
      <c r="R343" s="224">
        <f>Q343*H343</f>
        <v>0</v>
      </c>
      <c r="S343" s="224">
        <v>0</v>
      </c>
      <c r="T343" s="225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26" t="s">
        <v>163</v>
      </c>
      <c r="AT343" s="226" t="s">
        <v>158</v>
      </c>
      <c r="AU343" s="226" t="s">
        <v>81</v>
      </c>
      <c r="AY343" s="19" t="s">
        <v>156</v>
      </c>
      <c r="BE343" s="227">
        <f>IF(N343="základní",J343,0)</f>
        <v>0</v>
      </c>
      <c r="BF343" s="227">
        <f>IF(N343="snížená",J343,0)</f>
        <v>0</v>
      </c>
      <c r="BG343" s="227">
        <f>IF(N343="zákl. přenesená",J343,0)</f>
        <v>0</v>
      </c>
      <c r="BH343" s="227">
        <f>IF(N343="sníž. přenesená",J343,0)</f>
        <v>0</v>
      </c>
      <c r="BI343" s="227">
        <f>IF(N343="nulová",J343,0)</f>
        <v>0</v>
      </c>
      <c r="BJ343" s="19" t="s">
        <v>81</v>
      </c>
      <c r="BK343" s="227">
        <f>ROUND(I343*H343,2)</f>
        <v>0</v>
      </c>
      <c r="BL343" s="19" t="s">
        <v>163</v>
      </c>
      <c r="BM343" s="226" t="s">
        <v>3357</v>
      </c>
    </row>
    <row r="344" s="2" customFormat="1">
      <c r="A344" s="40"/>
      <c r="B344" s="41"/>
      <c r="C344" s="42"/>
      <c r="D344" s="228" t="s">
        <v>165</v>
      </c>
      <c r="E344" s="42"/>
      <c r="F344" s="229" t="s">
        <v>3356</v>
      </c>
      <c r="G344" s="42"/>
      <c r="H344" s="42"/>
      <c r="I344" s="230"/>
      <c r="J344" s="42"/>
      <c r="K344" s="42"/>
      <c r="L344" s="46"/>
      <c r="M344" s="231"/>
      <c r="N344" s="232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165</v>
      </c>
      <c r="AU344" s="19" t="s">
        <v>81</v>
      </c>
    </row>
    <row r="345" s="2" customFormat="1" ht="14.4" customHeight="1">
      <c r="A345" s="40"/>
      <c r="B345" s="41"/>
      <c r="C345" s="215" t="s">
        <v>326</v>
      </c>
      <c r="D345" s="215" t="s">
        <v>158</v>
      </c>
      <c r="E345" s="216" t="s">
        <v>3358</v>
      </c>
      <c r="F345" s="217" t="s">
        <v>3359</v>
      </c>
      <c r="G345" s="218" t="s">
        <v>2904</v>
      </c>
      <c r="H345" s="219">
        <v>23</v>
      </c>
      <c r="I345" s="220"/>
      <c r="J345" s="221">
        <f>ROUND(I345*H345,2)</f>
        <v>0</v>
      </c>
      <c r="K345" s="217" t="s">
        <v>338</v>
      </c>
      <c r="L345" s="46"/>
      <c r="M345" s="222" t="s">
        <v>28</v>
      </c>
      <c r="N345" s="223" t="s">
        <v>45</v>
      </c>
      <c r="O345" s="86"/>
      <c r="P345" s="224">
        <f>O345*H345</f>
        <v>0</v>
      </c>
      <c r="Q345" s="224">
        <v>0</v>
      </c>
      <c r="R345" s="224">
        <f>Q345*H345</f>
        <v>0</v>
      </c>
      <c r="S345" s="224">
        <v>0</v>
      </c>
      <c r="T345" s="225">
        <f>S345*H345</f>
        <v>0</v>
      </c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R345" s="226" t="s">
        <v>163</v>
      </c>
      <c r="AT345" s="226" t="s">
        <v>158</v>
      </c>
      <c r="AU345" s="226" t="s">
        <v>81</v>
      </c>
      <c r="AY345" s="19" t="s">
        <v>156</v>
      </c>
      <c r="BE345" s="227">
        <f>IF(N345="základní",J345,0)</f>
        <v>0</v>
      </c>
      <c r="BF345" s="227">
        <f>IF(N345="snížená",J345,0)</f>
        <v>0</v>
      </c>
      <c r="BG345" s="227">
        <f>IF(N345="zákl. přenesená",J345,0)</f>
        <v>0</v>
      </c>
      <c r="BH345" s="227">
        <f>IF(N345="sníž. přenesená",J345,0)</f>
        <v>0</v>
      </c>
      <c r="BI345" s="227">
        <f>IF(N345="nulová",J345,0)</f>
        <v>0</v>
      </c>
      <c r="BJ345" s="19" t="s">
        <v>81</v>
      </c>
      <c r="BK345" s="227">
        <f>ROUND(I345*H345,2)</f>
        <v>0</v>
      </c>
      <c r="BL345" s="19" t="s">
        <v>163</v>
      </c>
      <c r="BM345" s="226" t="s">
        <v>3360</v>
      </c>
    </row>
    <row r="346" s="2" customFormat="1">
      <c r="A346" s="40"/>
      <c r="B346" s="41"/>
      <c r="C346" s="42"/>
      <c r="D346" s="228" t="s">
        <v>165</v>
      </c>
      <c r="E346" s="42"/>
      <c r="F346" s="229" t="s">
        <v>3359</v>
      </c>
      <c r="G346" s="42"/>
      <c r="H346" s="42"/>
      <c r="I346" s="230"/>
      <c r="J346" s="42"/>
      <c r="K346" s="42"/>
      <c r="L346" s="46"/>
      <c r="M346" s="231"/>
      <c r="N346" s="232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165</v>
      </c>
      <c r="AU346" s="19" t="s">
        <v>81</v>
      </c>
    </row>
    <row r="347" s="2" customFormat="1" ht="24.15" customHeight="1">
      <c r="A347" s="40"/>
      <c r="B347" s="41"/>
      <c r="C347" s="215" t="s">
        <v>330</v>
      </c>
      <c r="D347" s="215" t="s">
        <v>158</v>
      </c>
      <c r="E347" s="216" t="s">
        <v>3361</v>
      </c>
      <c r="F347" s="217" t="s">
        <v>3362</v>
      </c>
      <c r="G347" s="218" t="s">
        <v>2904</v>
      </c>
      <c r="H347" s="219">
        <v>2</v>
      </c>
      <c r="I347" s="220"/>
      <c r="J347" s="221">
        <f>ROUND(I347*H347,2)</f>
        <v>0</v>
      </c>
      <c r="K347" s="217" t="s">
        <v>338</v>
      </c>
      <c r="L347" s="46"/>
      <c r="M347" s="222" t="s">
        <v>28</v>
      </c>
      <c r="N347" s="223" t="s">
        <v>45</v>
      </c>
      <c r="O347" s="86"/>
      <c r="P347" s="224">
        <f>O347*H347</f>
        <v>0</v>
      </c>
      <c r="Q347" s="224">
        <v>0</v>
      </c>
      <c r="R347" s="224">
        <f>Q347*H347</f>
        <v>0</v>
      </c>
      <c r="S347" s="224">
        <v>0</v>
      </c>
      <c r="T347" s="225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6" t="s">
        <v>163</v>
      </c>
      <c r="AT347" s="226" t="s">
        <v>158</v>
      </c>
      <c r="AU347" s="226" t="s">
        <v>81</v>
      </c>
      <c r="AY347" s="19" t="s">
        <v>156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81</v>
      </c>
      <c r="BK347" s="227">
        <f>ROUND(I347*H347,2)</f>
        <v>0</v>
      </c>
      <c r="BL347" s="19" t="s">
        <v>163</v>
      </c>
      <c r="BM347" s="226" t="s">
        <v>3363</v>
      </c>
    </row>
    <row r="348" s="2" customFormat="1">
      <c r="A348" s="40"/>
      <c r="B348" s="41"/>
      <c r="C348" s="42"/>
      <c r="D348" s="228" t="s">
        <v>165</v>
      </c>
      <c r="E348" s="42"/>
      <c r="F348" s="229" t="s">
        <v>3362</v>
      </c>
      <c r="G348" s="42"/>
      <c r="H348" s="42"/>
      <c r="I348" s="230"/>
      <c r="J348" s="42"/>
      <c r="K348" s="42"/>
      <c r="L348" s="46"/>
      <c r="M348" s="231"/>
      <c r="N348" s="232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165</v>
      </c>
      <c r="AU348" s="19" t="s">
        <v>81</v>
      </c>
    </row>
    <row r="349" s="2" customFormat="1" ht="14.4" customHeight="1">
      <c r="A349" s="40"/>
      <c r="B349" s="41"/>
      <c r="C349" s="215" t="s">
        <v>335</v>
      </c>
      <c r="D349" s="215" t="s">
        <v>158</v>
      </c>
      <c r="E349" s="216" t="s">
        <v>3364</v>
      </c>
      <c r="F349" s="217" t="s">
        <v>3365</v>
      </c>
      <c r="G349" s="218" t="s">
        <v>2904</v>
      </c>
      <c r="H349" s="219">
        <v>12</v>
      </c>
      <c r="I349" s="220"/>
      <c r="J349" s="221">
        <f>ROUND(I349*H349,2)</f>
        <v>0</v>
      </c>
      <c r="K349" s="217" t="s">
        <v>338</v>
      </c>
      <c r="L349" s="46"/>
      <c r="M349" s="222" t="s">
        <v>28</v>
      </c>
      <c r="N349" s="223" t="s">
        <v>45</v>
      </c>
      <c r="O349" s="86"/>
      <c r="P349" s="224">
        <f>O349*H349</f>
        <v>0</v>
      </c>
      <c r="Q349" s="224">
        <v>0</v>
      </c>
      <c r="R349" s="224">
        <f>Q349*H349</f>
        <v>0</v>
      </c>
      <c r="S349" s="224">
        <v>0</v>
      </c>
      <c r="T349" s="225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26" t="s">
        <v>163</v>
      </c>
      <c r="AT349" s="226" t="s">
        <v>158</v>
      </c>
      <c r="AU349" s="226" t="s">
        <v>81</v>
      </c>
      <c r="AY349" s="19" t="s">
        <v>156</v>
      </c>
      <c r="BE349" s="227">
        <f>IF(N349="základní",J349,0)</f>
        <v>0</v>
      </c>
      <c r="BF349" s="227">
        <f>IF(N349="snížená",J349,0)</f>
        <v>0</v>
      </c>
      <c r="BG349" s="227">
        <f>IF(N349="zákl. přenesená",J349,0)</f>
        <v>0</v>
      </c>
      <c r="BH349" s="227">
        <f>IF(N349="sníž. přenesená",J349,0)</f>
        <v>0</v>
      </c>
      <c r="BI349" s="227">
        <f>IF(N349="nulová",J349,0)</f>
        <v>0</v>
      </c>
      <c r="BJ349" s="19" t="s">
        <v>81</v>
      </c>
      <c r="BK349" s="227">
        <f>ROUND(I349*H349,2)</f>
        <v>0</v>
      </c>
      <c r="BL349" s="19" t="s">
        <v>163</v>
      </c>
      <c r="BM349" s="226" t="s">
        <v>3366</v>
      </c>
    </row>
    <row r="350" s="2" customFormat="1">
      <c r="A350" s="40"/>
      <c r="B350" s="41"/>
      <c r="C350" s="42"/>
      <c r="D350" s="228" t="s">
        <v>165</v>
      </c>
      <c r="E350" s="42"/>
      <c r="F350" s="229" t="s">
        <v>3365</v>
      </c>
      <c r="G350" s="42"/>
      <c r="H350" s="42"/>
      <c r="I350" s="230"/>
      <c r="J350" s="42"/>
      <c r="K350" s="42"/>
      <c r="L350" s="46"/>
      <c r="M350" s="231"/>
      <c r="N350" s="232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165</v>
      </c>
      <c r="AU350" s="19" t="s">
        <v>81</v>
      </c>
    </row>
    <row r="351" s="2" customFormat="1" ht="14.4" customHeight="1">
      <c r="A351" s="40"/>
      <c r="B351" s="41"/>
      <c r="C351" s="215" t="s">
        <v>344</v>
      </c>
      <c r="D351" s="215" t="s">
        <v>158</v>
      </c>
      <c r="E351" s="216" t="s">
        <v>3367</v>
      </c>
      <c r="F351" s="217" t="s">
        <v>3368</v>
      </c>
      <c r="G351" s="218" t="s">
        <v>2904</v>
      </c>
      <c r="H351" s="219">
        <v>3</v>
      </c>
      <c r="I351" s="220"/>
      <c r="J351" s="221">
        <f>ROUND(I351*H351,2)</f>
        <v>0</v>
      </c>
      <c r="K351" s="217" t="s">
        <v>338</v>
      </c>
      <c r="L351" s="46"/>
      <c r="M351" s="222" t="s">
        <v>28</v>
      </c>
      <c r="N351" s="223" t="s">
        <v>45</v>
      </c>
      <c r="O351" s="86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26" t="s">
        <v>163</v>
      </c>
      <c r="AT351" s="226" t="s">
        <v>158</v>
      </c>
      <c r="AU351" s="226" t="s">
        <v>81</v>
      </c>
      <c r="AY351" s="19" t="s">
        <v>156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19" t="s">
        <v>81</v>
      </c>
      <c r="BK351" s="227">
        <f>ROUND(I351*H351,2)</f>
        <v>0</v>
      </c>
      <c r="BL351" s="19" t="s">
        <v>163</v>
      </c>
      <c r="BM351" s="226" t="s">
        <v>3369</v>
      </c>
    </row>
    <row r="352" s="2" customFormat="1">
      <c r="A352" s="40"/>
      <c r="B352" s="41"/>
      <c r="C352" s="42"/>
      <c r="D352" s="228" t="s">
        <v>165</v>
      </c>
      <c r="E352" s="42"/>
      <c r="F352" s="229" t="s">
        <v>3368</v>
      </c>
      <c r="G352" s="42"/>
      <c r="H352" s="42"/>
      <c r="I352" s="230"/>
      <c r="J352" s="42"/>
      <c r="K352" s="42"/>
      <c r="L352" s="46"/>
      <c r="M352" s="231"/>
      <c r="N352" s="232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165</v>
      </c>
      <c r="AU352" s="19" t="s">
        <v>81</v>
      </c>
    </row>
    <row r="353" s="2" customFormat="1" ht="14.4" customHeight="1">
      <c r="A353" s="40"/>
      <c r="B353" s="41"/>
      <c r="C353" s="215" t="s">
        <v>349</v>
      </c>
      <c r="D353" s="215" t="s">
        <v>158</v>
      </c>
      <c r="E353" s="216" t="s">
        <v>3370</v>
      </c>
      <c r="F353" s="217" t="s">
        <v>3371</v>
      </c>
      <c r="G353" s="218" t="s">
        <v>2904</v>
      </c>
      <c r="H353" s="219">
        <v>5</v>
      </c>
      <c r="I353" s="220"/>
      <c r="J353" s="221">
        <f>ROUND(I353*H353,2)</f>
        <v>0</v>
      </c>
      <c r="K353" s="217" t="s">
        <v>338</v>
      </c>
      <c r="L353" s="46"/>
      <c r="M353" s="222" t="s">
        <v>28</v>
      </c>
      <c r="N353" s="223" t="s">
        <v>45</v>
      </c>
      <c r="O353" s="86"/>
      <c r="P353" s="224">
        <f>O353*H353</f>
        <v>0</v>
      </c>
      <c r="Q353" s="224">
        <v>0</v>
      </c>
      <c r="R353" s="224">
        <f>Q353*H353</f>
        <v>0</v>
      </c>
      <c r="S353" s="224">
        <v>0</v>
      </c>
      <c r="T353" s="225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26" t="s">
        <v>163</v>
      </c>
      <c r="AT353" s="226" t="s">
        <v>158</v>
      </c>
      <c r="AU353" s="226" t="s">
        <v>81</v>
      </c>
      <c r="AY353" s="19" t="s">
        <v>156</v>
      </c>
      <c r="BE353" s="227">
        <f>IF(N353="základní",J353,0)</f>
        <v>0</v>
      </c>
      <c r="BF353" s="227">
        <f>IF(N353="snížená",J353,0)</f>
        <v>0</v>
      </c>
      <c r="BG353" s="227">
        <f>IF(N353="zákl. přenesená",J353,0)</f>
        <v>0</v>
      </c>
      <c r="BH353" s="227">
        <f>IF(N353="sníž. přenesená",J353,0)</f>
        <v>0</v>
      </c>
      <c r="BI353" s="227">
        <f>IF(N353="nulová",J353,0)</f>
        <v>0</v>
      </c>
      <c r="BJ353" s="19" t="s">
        <v>81</v>
      </c>
      <c r="BK353" s="227">
        <f>ROUND(I353*H353,2)</f>
        <v>0</v>
      </c>
      <c r="BL353" s="19" t="s">
        <v>163</v>
      </c>
      <c r="BM353" s="226" t="s">
        <v>3372</v>
      </c>
    </row>
    <row r="354" s="2" customFormat="1">
      <c r="A354" s="40"/>
      <c r="B354" s="41"/>
      <c r="C354" s="42"/>
      <c r="D354" s="228" t="s">
        <v>165</v>
      </c>
      <c r="E354" s="42"/>
      <c r="F354" s="229" t="s">
        <v>3371</v>
      </c>
      <c r="G354" s="42"/>
      <c r="H354" s="42"/>
      <c r="I354" s="230"/>
      <c r="J354" s="42"/>
      <c r="K354" s="42"/>
      <c r="L354" s="46"/>
      <c r="M354" s="231"/>
      <c r="N354" s="232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165</v>
      </c>
      <c r="AU354" s="19" t="s">
        <v>81</v>
      </c>
    </row>
    <row r="355" s="2" customFormat="1" ht="14.4" customHeight="1">
      <c r="A355" s="40"/>
      <c r="B355" s="41"/>
      <c r="C355" s="215" t="s">
        <v>354</v>
      </c>
      <c r="D355" s="215" t="s">
        <v>158</v>
      </c>
      <c r="E355" s="216" t="s">
        <v>3373</v>
      </c>
      <c r="F355" s="217" t="s">
        <v>3374</v>
      </c>
      <c r="G355" s="218" t="s">
        <v>2904</v>
      </c>
      <c r="H355" s="219">
        <v>3</v>
      </c>
      <c r="I355" s="220"/>
      <c r="J355" s="221">
        <f>ROUND(I355*H355,2)</f>
        <v>0</v>
      </c>
      <c r="K355" s="217" t="s">
        <v>338</v>
      </c>
      <c r="L355" s="46"/>
      <c r="M355" s="222" t="s">
        <v>28</v>
      </c>
      <c r="N355" s="223" t="s">
        <v>45</v>
      </c>
      <c r="O355" s="86"/>
      <c r="P355" s="224">
        <f>O355*H355</f>
        <v>0</v>
      </c>
      <c r="Q355" s="224">
        <v>0</v>
      </c>
      <c r="R355" s="224">
        <f>Q355*H355</f>
        <v>0</v>
      </c>
      <c r="S355" s="224">
        <v>0</v>
      </c>
      <c r="T355" s="225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26" t="s">
        <v>163</v>
      </c>
      <c r="AT355" s="226" t="s">
        <v>158</v>
      </c>
      <c r="AU355" s="226" t="s">
        <v>81</v>
      </c>
      <c r="AY355" s="19" t="s">
        <v>156</v>
      </c>
      <c r="BE355" s="227">
        <f>IF(N355="základní",J355,0)</f>
        <v>0</v>
      </c>
      <c r="BF355" s="227">
        <f>IF(N355="snížená",J355,0)</f>
        <v>0</v>
      </c>
      <c r="BG355" s="227">
        <f>IF(N355="zákl. přenesená",J355,0)</f>
        <v>0</v>
      </c>
      <c r="BH355" s="227">
        <f>IF(N355="sníž. přenesená",J355,0)</f>
        <v>0</v>
      </c>
      <c r="BI355" s="227">
        <f>IF(N355="nulová",J355,0)</f>
        <v>0</v>
      </c>
      <c r="BJ355" s="19" t="s">
        <v>81</v>
      </c>
      <c r="BK355" s="227">
        <f>ROUND(I355*H355,2)</f>
        <v>0</v>
      </c>
      <c r="BL355" s="19" t="s">
        <v>163</v>
      </c>
      <c r="BM355" s="226" t="s">
        <v>3375</v>
      </c>
    </row>
    <row r="356" s="2" customFormat="1">
      <c r="A356" s="40"/>
      <c r="B356" s="41"/>
      <c r="C356" s="42"/>
      <c r="D356" s="228" t="s">
        <v>165</v>
      </c>
      <c r="E356" s="42"/>
      <c r="F356" s="229" t="s">
        <v>3374</v>
      </c>
      <c r="G356" s="42"/>
      <c r="H356" s="42"/>
      <c r="I356" s="230"/>
      <c r="J356" s="42"/>
      <c r="K356" s="42"/>
      <c r="L356" s="46"/>
      <c r="M356" s="231"/>
      <c r="N356" s="232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165</v>
      </c>
      <c r="AU356" s="19" t="s">
        <v>81</v>
      </c>
    </row>
    <row r="357" s="2" customFormat="1" ht="14.4" customHeight="1">
      <c r="A357" s="40"/>
      <c r="B357" s="41"/>
      <c r="C357" s="215" t="s">
        <v>360</v>
      </c>
      <c r="D357" s="215" t="s">
        <v>158</v>
      </c>
      <c r="E357" s="216" t="s">
        <v>3376</v>
      </c>
      <c r="F357" s="217" t="s">
        <v>3377</v>
      </c>
      <c r="G357" s="218" t="s">
        <v>2904</v>
      </c>
      <c r="H357" s="219">
        <v>2</v>
      </c>
      <c r="I357" s="220"/>
      <c r="J357" s="221">
        <f>ROUND(I357*H357,2)</f>
        <v>0</v>
      </c>
      <c r="K357" s="217" t="s">
        <v>338</v>
      </c>
      <c r="L357" s="46"/>
      <c r="M357" s="222" t="s">
        <v>28</v>
      </c>
      <c r="N357" s="223" t="s">
        <v>45</v>
      </c>
      <c r="O357" s="86"/>
      <c r="P357" s="224">
        <f>O357*H357</f>
        <v>0</v>
      </c>
      <c r="Q357" s="224">
        <v>0</v>
      </c>
      <c r="R357" s="224">
        <f>Q357*H357</f>
        <v>0</v>
      </c>
      <c r="S357" s="224">
        <v>0</v>
      </c>
      <c r="T357" s="225">
        <f>S357*H357</f>
        <v>0</v>
      </c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R357" s="226" t="s">
        <v>163</v>
      </c>
      <c r="AT357" s="226" t="s">
        <v>158</v>
      </c>
      <c r="AU357" s="226" t="s">
        <v>81</v>
      </c>
      <c r="AY357" s="19" t="s">
        <v>156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19" t="s">
        <v>81</v>
      </c>
      <c r="BK357" s="227">
        <f>ROUND(I357*H357,2)</f>
        <v>0</v>
      </c>
      <c r="BL357" s="19" t="s">
        <v>163</v>
      </c>
      <c r="BM357" s="226" t="s">
        <v>3378</v>
      </c>
    </row>
    <row r="358" s="2" customFormat="1">
      <c r="A358" s="40"/>
      <c r="B358" s="41"/>
      <c r="C358" s="42"/>
      <c r="D358" s="228" t="s">
        <v>165</v>
      </c>
      <c r="E358" s="42"/>
      <c r="F358" s="229" t="s">
        <v>3377</v>
      </c>
      <c r="G358" s="42"/>
      <c r="H358" s="42"/>
      <c r="I358" s="230"/>
      <c r="J358" s="42"/>
      <c r="K358" s="42"/>
      <c r="L358" s="46"/>
      <c r="M358" s="231"/>
      <c r="N358" s="232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165</v>
      </c>
      <c r="AU358" s="19" t="s">
        <v>81</v>
      </c>
    </row>
    <row r="359" s="2" customFormat="1" ht="14.4" customHeight="1">
      <c r="A359" s="40"/>
      <c r="B359" s="41"/>
      <c r="C359" s="215" t="s">
        <v>364</v>
      </c>
      <c r="D359" s="215" t="s">
        <v>158</v>
      </c>
      <c r="E359" s="216" t="s">
        <v>3379</v>
      </c>
      <c r="F359" s="217" t="s">
        <v>3380</v>
      </c>
      <c r="G359" s="218" t="s">
        <v>2904</v>
      </c>
      <c r="H359" s="219">
        <v>115</v>
      </c>
      <c r="I359" s="220"/>
      <c r="J359" s="221">
        <f>ROUND(I359*H359,2)</f>
        <v>0</v>
      </c>
      <c r="K359" s="217" t="s">
        <v>338</v>
      </c>
      <c r="L359" s="46"/>
      <c r="M359" s="222" t="s">
        <v>28</v>
      </c>
      <c r="N359" s="223" t="s">
        <v>45</v>
      </c>
      <c r="O359" s="86"/>
      <c r="P359" s="224">
        <f>O359*H359</f>
        <v>0</v>
      </c>
      <c r="Q359" s="224">
        <v>0</v>
      </c>
      <c r="R359" s="224">
        <f>Q359*H359</f>
        <v>0</v>
      </c>
      <c r="S359" s="224">
        <v>0</v>
      </c>
      <c r="T359" s="225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26" t="s">
        <v>163</v>
      </c>
      <c r="AT359" s="226" t="s">
        <v>158</v>
      </c>
      <c r="AU359" s="226" t="s">
        <v>81</v>
      </c>
      <c r="AY359" s="19" t="s">
        <v>156</v>
      </c>
      <c r="BE359" s="227">
        <f>IF(N359="základní",J359,0)</f>
        <v>0</v>
      </c>
      <c r="BF359" s="227">
        <f>IF(N359="snížená",J359,0)</f>
        <v>0</v>
      </c>
      <c r="BG359" s="227">
        <f>IF(N359="zákl. přenesená",J359,0)</f>
        <v>0</v>
      </c>
      <c r="BH359" s="227">
        <f>IF(N359="sníž. přenesená",J359,0)</f>
        <v>0</v>
      </c>
      <c r="BI359" s="227">
        <f>IF(N359="nulová",J359,0)</f>
        <v>0</v>
      </c>
      <c r="BJ359" s="19" t="s">
        <v>81</v>
      </c>
      <c r="BK359" s="227">
        <f>ROUND(I359*H359,2)</f>
        <v>0</v>
      </c>
      <c r="BL359" s="19" t="s">
        <v>163</v>
      </c>
      <c r="BM359" s="226" t="s">
        <v>3381</v>
      </c>
    </row>
    <row r="360" s="2" customFormat="1">
      <c r="A360" s="40"/>
      <c r="B360" s="41"/>
      <c r="C360" s="42"/>
      <c r="D360" s="228" t="s">
        <v>165</v>
      </c>
      <c r="E360" s="42"/>
      <c r="F360" s="229" t="s">
        <v>3380</v>
      </c>
      <c r="G360" s="42"/>
      <c r="H360" s="42"/>
      <c r="I360" s="230"/>
      <c r="J360" s="42"/>
      <c r="K360" s="42"/>
      <c r="L360" s="46"/>
      <c r="M360" s="231"/>
      <c r="N360" s="232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165</v>
      </c>
      <c r="AU360" s="19" t="s">
        <v>81</v>
      </c>
    </row>
    <row r="361" s="2" customFormat="1" ht="14.4" customHeight="1">
      <c r="A361" s="40"/>
      <c r="B361" s="41"/>
      <c r="C361" s="215" t="s">
        <v>368</v>
      </c>
      <c r="D361" s="215" t="s">
        <v>158</v>
      </c>
      <c r="E361" s="216" t="s">
        <v>3382</v>
      </c>
      <c r="F361" s="217" t="s">
        <v>3383</v>
      </c>
      <c r="G361" s="218" t="s">
        <v>2904</v>
      </c>
      <c r="H361" s="219">
        <v>5</v>
      </c>
      <c r="I361" s="220"/>
      <c r="J361" s="221">
        <f>ROUND(I361*H361,2)</f>
        <v>0</v>
      </c>
      <c r="K361" s="217" t="s">
        <v>338</v>
      </c>
      <c r="L361" s="46"/>
      <c r="M361" s="222" t="s">
        <v>28</v>
      </c>
      <c r="N361" s="223" t="s">
        <v>45</v>
      </c>
      <c r="O361" s="86"/>
      <c r="P361" s="224">
        <f>O361*H361</f>
        <v>0</v>
      </c>
      <c r="Q361" s="224">
        <v>0</v>
      </c>
      <c r="R361" s="224">
        <f>Q361*H361</f>
        <v>0</v>
      </c>
      <c r="S361" s="224">
        <v>0</v>
      </c>
      <c r="T361" s="225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6" t="s">
        <v>163</v>
      </c>
      <c r="AT361" s="226" t="s">
        <v>158</v>
      </c>
      <c r="AU361" s="226" t="s">
        <v>81</v>
      </c>
      <c r="AY361" s="19" t="s">
        <v>156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19" t="s">
        <v>81</v>
      </c>
      <c r="BK361" s="227">
        <f>ROUND(I361*H361,2)</f>
        <v>0</v>
      </c>
      <c r="BL361" s="19" t="s">
        <v>163</v>
      </c>
      <c r="BM361" s="226" t="s">
        <v>3384</v>
      </c>
    </row>
    <row r="362" s="2" customFormat="1">
      <c r="A362" s="40"/>
      <c r="B362" s="41"/>
      <c r="C362" s="42"/>
      <c r="D362" s="228" t="s">
        <v>165</v>
      </c>
      <c r="E362" s="42"/>
      <c r="F362" s="229" t="s">
        <v>3383</v>
      </c>
      <c r="G362" s="42"/>
      <c r="H362" s="42"/>
      <c r="I362" s="230"/>
      <c r="J362" s="42"/>
      <c r="K362" s="42"/>
      <c r="L362" s="46"/>
      <c r="M362" s="231"/>
      <c r="N362" s="232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165</v>
      </c>
      <c r="AU362" s="19" t="s">
        <v>81</v>
      </c>
    </row>
    <row r="363" s="2" customFormat="1" ht="14.4" customHeight="1">
      <c r="A363" s="40"/>
      <c r="B363" s="41"/>
      <c r="C363" s="215" t="s">
        <v>374</v>
      </c>
      <c r="D363" s="215" t="s">
        <v>158</v>
      </c>
      <c r="E363" s="216" t="s">
        <v>3385</v>
      </c>
      <c r="F363" s="217" t="s">
        <v>3386</v>
      </c>
      <c r="G363" s="218" t="s">
        <v>2904</v>
      </c>
      <c r="H363" s="219">
        <v>120</v>
      </c>
      <c r="I363" s="220"/>
      <c r="J363" s="221">
        <f>ROUND(I363*H363,2)</f>
        <v>0</v>
      </c>
      <c r="K363" s="217" t="s">
        <v>338</v>
      </c>
      <c r="L363" s="46"/>
      <c r="M363" s="222" t="s">
        <v>28</v>
      </c>
      <c r="N363" s="223" t="s">
        <v>45</v>
      </c>
      <c r="O363" s="86"/>
      <c r="P363" s="224">
        <f>O363*H363</f>
        <v>0</v>
      </c>
      <c r="Q363" s="224">
        <v>0</v>
      </c>
      <c r="R363" s="224">
        <f>Q363*H363</f>
        <v>0</v>
      </c>
      <c r="S363" s="224">
        <v>0</v>
      </c>
      <c r="T363" s="225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6" t="s">
        <v>163</v>
      </c>
      <c r="AT363" s="226" t="s">
        <v>158</v>
      </c>
      <c r="AU363" s="226" t="s">
        <v>81</v>
      </c>
      <c r="AY363" s="19" t="s">
        <v>156</v>
      </c>
      <c r="BE363" s="227">
        <f>IF(N363="základní",J363,0)</f>
        <v>0</v>
      </c>
      <c r="BF363" s="227">
        <f>IF(N363="snížená",J363,0)</f>
        <v>0</v>
      </c>
      <c r="BG363" s="227">
        <f>IF(N363="zákl. přenesená",J363,0)</f>
        <v>0</v>
      </c>
      <c r="BH363" s="227">
        <f>IF(N363="sníž. přenesená",J363,0)</f>
        <v>0</v>
      </c>
      <c r="BI363" s="227">
        <f>IF(N363="nulová",J363,0)</f>
        <v>0</v>
      </c>
      <c r="BJ363" s="19" t="s">
        <v>81</v>
      </c>
      <c r="BK363" s="227">
        <f>ROUND(I363*H363,2)</f>
        <v>0</v>
      </c>
      <c r="BL363" s="19" t="s">
        <v>163</v>
      </c>
      <c r="BM363" s="226" t="s">
        <v>3387</v>
      </c>
    </row>
    <row r="364" s="2" customFormat="1">
      <c r="A364" s="40"/>
      <c r="B364" s="41"/>
      <c r="C364" s="42"/>
      <c r="D364" s="228" t="s">
        <v>165</v>
      </c>
      <c r="E364" s="42"/>
      <c r="F364" s="229" t="s">
        <v>3386</v>
      </c>
      <c r="G364" s="42"/>
      <c r="H364" s="42"/>
      <c r="I364" s="230"/>
      <c r="J364" s="42"/>
      <c r="K364" s="42"/>
      <c r="L364" s="46"/>
      <c r="M364" s="231"/>
      <c r="N364" s="232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165</v>
      </c>
      <c r="AU364" s="19" t="s">
        <v>81</v>
      </c>
    </row>
    <row r="365" s="2" customFormat="1" ht="14.4" customHeight="1">
      <c r="A365" s="40"/>
      <c r="B365" s="41"/>
      <c r="C365" s="215" t="s">
        <v>379</v>
      </c>
      <c r="D365" s="215" t="s">
        <v>158</v>
      </c>
      <c r="E365" s="216" t="s">
        <v>3388</v>
      </c>
      <c r="F365" s="217" t="s">
        <v>3389</v>
      </c>
      <c r="G365" s="218" t="s">
        <v>2904</v>
      </c>
      <c r="H365" s="219">
        <v>120</v>
      </c>
      <c r="I365" s="220"/>
      <c r="J365" s="221">
        <f>ROUND(I365*H365,2)</f>
        <v>0</v>
      </c>
      <c r="K365" s="217" t="s">
        <v>338</v>
      </c>
      <c r="L365" s="46"/>
      <c r="M365" s="222" t="s">
        <v>28</v>
      </c>
      <c r="N365" s="223" t="s">
        <v>45</v>
      </c>
      <c r="O365" s="86"/>
      <c r="P365" s="224">
        <f>O365*H365</f>
        <v>0</v>
      </c>
      <c r="Q365" s="224">
        <v>0</v>
      </c>
      <c r="R365" s="224">
        <f>Q365*H365</f>
        <v>0</v>
      </c>
      <c r="S365" s="224">
        <v>0</v>
      </c>
      <c r="T365" s="225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6" t="s">
        <v>163</v>
      </c>
      <c r="AT365" s="226" t="s">
        <v>158</v>
      </c>
      <c r="AU365" s="226" t="s">
        <v>81</v>
      </c>
      <c r="AY365" s="19" t="s">
        <v>156</v>
      </c>
      <c r="BE365" s="227">
        <f>IF(N365="základní",J365,0)</f>
        <v>0</v>
      </c>
      <c r="BF365" s="227">
        <f>IF(N365="snížená",J365,0)</f>
        <v>0</v>
      </c>
      <c r="BG365" s="227">
        <f>IF(N365="zákl. přenesená",J365,0)</f>
        <v>0</v>
      </c>
      <c r="BH365" s="227">
        <f>IF(N365="sníž. přenesená",J365,0)</f>
        <v>0</v>
      </c>
      <c r="BI365" s="227">
        <f>IF(N365="nulová",J365,0)</f>
        <v>0</v>
      </c>
      <c r="BJ365" s="19" t="s">
        <v>81</v>
      </c>
      <c r="BK365" s="227">
        <f>ROUND(I365*H365,2)</f>
        <v>0</v>
      </c>
      <c r="BL365" s="19" t="s">
        <v>163</v>
      </c>
      <c r="BM365" s="226" t="s">
        <v>3390</v>
      </c>
    </row>
    <row r="366" s="2" customFormat="1">
      <c r="A366" s="40"/>
      <c r="B366" s="41"/>
      <c r="C366" s="42"/>
      <c r="D366" s="228" t="s">
        <v>165</v>
      </c>
      <c r="E366" s="42"/>
      <c r="F366" s="229" t="s">
        <v>3389</v>
      </c>
      <c r="G366" s="42"/>
      <c r="H366" s="42"/>
      <c r="I366" s="230"/>
      <c r="J366" s="42"/>
      <c r="K366" s="42"/>
      <c r="L366" s="46"/>
      <c r="M366" s="231"/>
      <c r="N366" s="232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165</v>
      </c>
      <c r="AU366" s="19" t="s">
        <v>81</v>
      </c>
    </row>
    <row r="367" s="2" customFormat="1" ht="14.4" customHeight="1">
      <c r="A367" s="40"/>
      <c r="B367" s="41"/>
      <c r="C367" s="215" t="s">
        <v>383</v>
      </c>
      <c r="D367" s="215" t="s">
        <v>158</v>
      </c>
      <c r="E367" s="216" t="s">
        <v>3391</v>
      </c>
      <c r="F367" s="217" t="s">
        <v>3392</v>
      </c>
      <c r="G367" s="218" t="s">
        <v>2904</v>
      </c>
      <c r="H367" s="219">
        <v>28</v>
      </c>
      <c r="I367" s="220"/>
      <c r="J367" s="221">
        <f>ROUND(I367*H367,2)</f>
        <v>0</v>
      </c>
      <c r="K367" s="217" t="s">
        <v>338</v>
      </c>
      <c r="L367" s="46"/>
      <c r="M367" s="222" t="s">
        <v>28</v>
      </c>
      <c r="N367" s="223" t="s">
        <v>45</v>
      </c>
      <c r="O367" s="86"/>
      <c r="P367" s="224">
        <f>O367*H367</f>
        <v>0</v>
      </c>
      <c r="Q367" s="224">
        <v>0</v>
      </c>
      <c r="R367" s="224">
        <f>Q367*H367</f>
        <v>0</v>
      </c>
      <c r="S367" s="224">
        <v>0</v>
      </c>
      <c r="T367" s="225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6" t="s">
        <v>163</v>
      </c>
      <c r="AT367" s="226" t="s">
        <v>158</v>
      </c>
      <c r="AU367" s="226" t="s">
        <v>81</v>
      </c>
      <c r="AY367" s="19" t="s">
        <v>156</v>
      </c>
      <c r="BE367" s="227">
        <f>IF(N367="základní",J367,0)</f>
        <v>0</v>
      </c>
      <c r="BF367" s="227">
        <f>IF(N367="snížená",J367,0)</f>
        <v>0</v>
      </c>
      <c r="BG367" s="227">
        <f>IF(N367="zákl. přenesená",J367,0)</f>
        <v>0</v>
      </c>
      <c r="BH367" s="227">
        <f>IF(N367="sníž. přenesená",J367,0)</f>
        <v>0</v>
      </c>
      <c r="BI367" s="227">
        <f>IF(N367="nulová",J367,0)</f>
        <v>0</v>
      </c>
      <c r="BJ367" s="19" t="s">
        <v>81</v>
      </c>
      <c r="BK367" s="227">
        <f>ROUND(I367*H367,2)</f>
        <v>0</v>
      </c>
      <c r="BL367" s="19" t="s">
        <v>163</v>
      </c>
      <c r="BM367" s="226" t="s">
        <v>3393</v>
      </c>
    </row>
    <row r="368" s="2" customFormat="1">
      <c r="A368" s="40"/>
      <c r="B368" s="41"/>
      <c r="C368" s="42"/>
      <c r="D368" s="228" t="s">
        <v>165</v>
      </c>
      <c r="E368" s="42"/>
      <c r="F368" s="229" t="s">
        <v>3392</v>
      </c>
      <c r="G368" s="42"/>
      <c r="H368" s="42"/>
      <c r="I368" s="230"/>
      <c r="J368" s="42"/>
      <c r="K368" s="42"/>
      <c r="L368" s="46"/>
      <c r="M368" s="231"/>
      <c r="N368" s="232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165</v>
      </c>
      <c r="AU368" s="19" t="s">
        <v>81</v>
      </c>
    </row>
    <row r="369" s="2" customFormat="1" ht="14.4" customHeight="1">
      <c r="A369" s="40"/>
      <c r="B369" s="41"/>
      <c r="C369" s="215" t="s">
        <v>387</v>
      </c>
      <c r="D369" s="215" t="s">
        <v>158</v>
      </c>
      <c r="E369" s="216" t="s">
        <v>3394</v>
      </c>
      <c r="F369" s="217" t="s">
        <v>3104</v>
      </c>
      <c r="G369" s="218" t="s">
        <v>218</v>
      </c>
      <c r="H369" s="219">
        <v>1.1000000000000001</v>
      </c>
      <c r="I369" s="220"/>
      <c r="J369" s="221">
        <f>ROUND(I369*H369,2)</f>
        <v>0</v>
      </c>
      <c r="K369" s="217" t="s">
        <v>338</v>
      </c>
      <c r="L369" s="46"/>
      <c r="M369" s="222" t="s">
        <v>28</v>
      </c>
      <c r="N369" s="223" t="s">
        <v>45</v>
      </c>
      <c r="O369" s="86"/>
      <c r="P369" s="224">
        <f>O369*H369</f>
        <v>0</v>
      </c>
      <c r="Q369" s="224">
        <v>0</v>
      </c>
      <c r="R369" s="224">
        <f>Q369*H369</f>
        <v>0</v>
      </c>
      <c r="S369" s="224">
        <v>0</v>
      </c>
      <c r="T369" s="225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6" t="s">
        <v>163</v>
      </c>
      <c r="AT369" s="226" t="s">
        <v>158</v>
      </c>
      <c r="AU369" s="226" t="s">
        <v>81</v>
      </c>
      <c r="AY369" s="19" t="s">
        <v>156</v>
      </c>
      <c r="BE369" s="227">
        <f>IF(N369="základní",J369,0)</f>
        <v>0</v>
      </c>
      <c r="BF369" s="227">
        <f>IF(N369="snížená",J369,0)</f>
        <v>0</v>
      </c>
      <c r="BG369" s="227">
        <f>IF(N369="zákl. přenesená",J369,0)</f>
        <v>0</v>
      </c>
      <c r="BH369" s="227">
        <f>IF(N369="sníž. přenesená",J369,0)</f>
        <v>0</v>
      </c>
      <c r="BI369" s="227">
        <f>IF(N369="nulová",J369,0)</f>
        <v>0</v>
      </c>
      <c r="BJ369" s="19" t="s">
        <v>81</v>
      </c>
      <c r="BK369" s="227">
        <f>ROUND(I369*H369,2)</f>
        <v>0</v>
      </c>
      <c r="BL369" s="19" t="s">
        <v>163</v>
      </c>
      <c r="BM369" s="226" t="s">
        <v>3395</v>
      </c>
    </row>
    <row r="370" s="2" customFormat="1">
      <c r="A370" s="40"/>
      <c r="B370" s="41"/>
      <c r="C370" s="42"/>
      <c r="D370" s="228" t="s">
        <v>165</v>
      </c>
      <c r="E370" s="42"/>
      <c r="F370" s="229" t="s">
        <v>3104</v>
      </c>
      <c r="G370" s="42"/>
      <c r="H370" s="42"/>
      <c r="I370" s="230"/>
      <c r="J370" s="42"/>
      <c r="K370" s="42"/>
      <c r="L370" s="46"/>
      <c r="M370" s="231"/>
      <c r="N370" s="232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165</v>
      </c>
      <c r="AU370" s="19" t="s">
        <v>81</v>
      </c>
    </row>
    <row r="371" s="12" customFormat="1" ht="25.92" customHeight="1">
      <c r="A371" s="12"/>
      <c r="B371" s="199"/>
      <c r="C371" s="200"/>
      <c r="D371" s="201" t="s">
        <v>73</v>
      </c>
      <c r="E371" s="202" t="s">
        <v>3396</v>
      </c>
      <c r="F371" s="202" t="s">
        <v>3397</v>
      </c>
      <c r="G371" s="200"/>
      <c r="H371" s="200"/>
      <c r="I371" s="203"/>
      <c r="J371" s="204">
        <f>BK371</f>
        <v>0</v>
      </c>
      <c r="K371" s="200"/>
      <c r="L371" s="205"/>
      <c r="M371" s="206"/>
      <c r="N371" s="207"/>
      <c r="O371" s="207"/>
      <c r="P371" s="208">
        <f>SUM(P372:P379)</f>
        <v>0</v>
      </c>
      <c r="Q371" s="207"/>
      <c r="R371" s="208">
        <f>SUM(R372:R379)</f>
        <v>0</v>
      </c>
      <c r="S371" s="207"/>
      <c r="T371" s="209">
        <f>SUM(T372:T379)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10" t="s">
        <v>83</v>
      </c>
      <c r="AT371" s="211" t="s">
        <v>73</v>
      </c>
      <c r="AU371" s="211" t="s">
        <v>74</v>
      </c>
      <c r="AY371" s="210" t="s">
        <v>156</v>
      </c>
      <c r="BK371" s="212">
        <f>SUM(BK372:BK379)</f>
        <v>0</v>
      </c>
    </row>
    <row r="372" s="2" customFormat="1" ht="14.4" customHeight="1">
      <c r="A372" s="40"/>
      <c r="B372" s="41"/>
      <c r="C372" s="215" t="s">
        <v>81</v>
      </c>
      <c r="D372" s="215" t="s">
        <v>158</v>
      </c>
      <c r="E372" s="216" t="s">
        <v>3398</v>
      </c>
      <c r="F372" s="217" t="s">
        <v>3399</v>
      </c>
      <c r="G372" s="218" t="s">
        <v>2904</v>
      </c>
      <c r="H372" s="219">
        <v>19</v>
      </c>
      <c r="I372" s="220"/>
      <c r="J372" s="221">
        <f>ROUND(I372*H372,2)</f>
        <v>0</v>
      </c>
      <c r="K372" s="217" t="s">
        <v>338</v>
      </c>
      <c r="L372" s="46"/>
      <c r="M372" s="222" t="s">
        <v>28</v>
      </c>
      <c r="N372" s="223" t="s">
        <v>45</v>
      </c>
      <c r="O372" s="86"/>
      <c r="P372" s="224">
        <f>O372*H372</f>
        <v>0</v>
      </c>
      <c r="Q372" s="224">
        <v>0</v>
      </c>
      <c r="R372" s="224">
        <f>Q372*H372</f>
        <v>0</v>
      </c>
      <c r="S372" s="224">
        <v>0</v>
      </c>
      <c r="T372" s="225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26" t="s">
        <v>163</v>
      </c>
      <c r="AT372" s="226" t="s">
        <v>158</v>
      </c>
      <c r="AU372" s="226" t="s">
        <v>81</v>
      </c>
      <c r="AY372" s="19" t="s">
        <v>156</v>
      </c>
      <c r="BE372" s="227">
        <f>IF(N372="základní",J372,0)</f>
        <v>0</v>
      </c>
      <c r="BF372" s="227">
        <f>IF(N372="snížená",J372,0)</f>
        <v>0</v>
      </c>
      <c r="BG372" s="227">
        <f>IF(N372="zákl. přenesená",J372,0)</f>
        <v>0</v>
      </c>
      <c r="BH372" s="227">
        <f>IF(N372="sníž. přenesená",J372,0)</f>
        <v>0</v>
      </c>
      <c r="BI372" s="227">
        <f>IF(N372="nulová",J372,0)</f>
        <v>0</v>
      </c>
      <c r="BJ372" s="19" t="s">
        <v>81</v>
      </c>
      <c r="BK372" s="227">
        <f>ROUND(I372*H372,2)</f>
        <v>0</v>
      </c>
      <c r="BL372" s="19" t="s">
        <v>163</v>
      </c>
      <c r="BM372" s="226" t="s">
        <v>3400</v>
      </c>
    </row>
    <row r="373" s="2" customFormat="1">
      <c r="A373" s="40"/>
      <c r="B373" s="41"/>
      <c r="C373" s="42"/>
      <c r="D373" s="228" t="s">
        <v>165</v>
      </c>
      <c r="E373" s="42"/>
      <c r="F373" s="229" t="s">
        <v>3399</v>
      </c>
      <c r="G373" s="42"/>
      <c r="H373" s="42"/>
      <c r="I373" s="230"/>
      <c r="J373" s="42"/>
      <c r="K373" s="42"/>
      <c r="L373" s="46"/>
      <c r="M373" s="231"/>
      <c r="N373" s="232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165</v>
      </c>
      <c r="AU373" s="19" t="s">
        <v>81</v>
      </c>
    </row>
    <row r="374" s="2" customFormat="1" ht="14.4" customHeight="1">
      <c r="A374" s="40"/>
      <c r="B374" s="41"/>
      <c r="C374" s="215" t="s">
        <v>83</v>
      </c>
      <c r="D374" s="215" t="s">
        <v>158</v>
      </c>
      <c r="E374" s="216" t="s">
        <v>3401</v>
      </c>
      <c r="F374" s="217" t="s">
        <v>3402</v>
      </c>
      <c r="G374" s="218" t="s">
        <v>2904</v>
      </c>
      <c r="H374" s="219">
        <v>19</v>
      </c>
      <c r="I374" s="220"/>
      <c r="J374" s="221">
        <f>ROUND(I374*H374,2)</f>
        <v>0</v>
      </c>
      <c r="K374" s="217" t="s">
        <v>338</v>
      </c>
      <c r="L374" s="46"/>
      <c r="M374" s="222" t="s">
        <v>28</v>
      </c>
      <c r="N374" s="223" t="s">
        <v>45</v>
      </c>
      <c r="O374" s="86"/>
      <c r="P374" s="224">
        <f>O374*H374</f>
        <v>0</v>
      </c>
      <c r="Q374" s="224">
        <v>0</v>
      </c>
      <c r="R374" s="224">
        <f>Q374*H374</f>
        <v>0</v>
      </c>
      <c r="S374" s="224">
        <v>0</v>
      </c>
      <c r="T374" s="225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26" t="s">
        <v>163</v>
      </c>
      <c r="AT374" s="226" t="s">
        <v>158</v>
      </c>
      <c r="AU374" s="226" t="s">
        <v>81</v>
      </c>
      <c r="AY374" s="19" t="s">
        <v>156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19" t="s">
        <v>81</v>
      </c>
      <c r="BK374" s="227">
        <f>ROUND(I374*H374,2)</f>
        <v>0</v>
      </c>
      <c r="BL374" s="19" t="s">
        <v>163</v>
      </c>
      <c r="BM374" s="226" t="s">
        <v>3403</v>
      </c>
    </row>
    <row r="375" s="2" customFormat="1">
      <c r="A375" s="40"/>
      <c r="B375" s="41"/>
      <c r="C375" s="42"/>
      <c r="D375" s="228" t="s">
        <v>165</v>
      </c>
      <c r="E375" s="42"/>
      <c r="F375" s="229" t="s">
        <v>3402</v>
      </c>
      <c r="G375" s="42"/>
      <c r="H375" s="42"/>
      <c r="I375" s="230"/>
      <c r="J375" s="42"/>
      <c r="K375" s="42"/>
      <c r="L375" s="46"/>
      <c r="M375" s="231"/>
      <c r="N375" s="232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165</v>
      </c>
      <c r="AU375" s="19" t="s">
        <v>81</v>
      </c>
    </row>
    <row r="376" s="2" customFormat="1" ht="14.4" customHeight="1">
      <c r="A376" s="40"/>
      <c r="B376" s="41"/>
      <c r="C376" s="215" t="s">
        <v>95</v>
      </c>
      <c r="D376" s="215" t="s">
        <v>158</v>
      </c>
      <c r="E376" s="216" t="s">
        <v>3404</v>
      </c>
      <c r="F376" s="217" t="s">
        <v>3405</v>
      </c>
      <c r="G376" s="218" t="s">
        <v>2904</v>
      </c>
      <c r="H376" s="219">
        <v>2</v>
      </c>
      <c r="I376" s="220"/>
      <c r="J376" s="221">
        <f>ROUND(I376*H376,2)</f>
        <v>0</v>
      </c>
      <c r="K376" s="217" t="s">
        <v>338</v>
      </c>
      <c r="L376" s="46"/>
      <c r="M376" s="222" t="s">
        <v>28</v>
      </c>
      <c r="N376" s="223" t="s">
        <v>45</v>
      </c>
      <c r="O376" s="86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6" t="s">
        <v>163</v>
      </c>
      <c r="AT376" s="226" t="s">
        <v>158</v>
      </c>
      <c r="AU376" s="226" t="s">
        <v>81</v>
      </c>
      <c r="AY376" s="19" t="s">
        <v>156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9" t="s">
        <v>81</v>
      </c>
      <c r="BK376" s="227">
        <f>ROUND(I376*H376,2)</f>
        <v>0</v>
      </c>
      <c r="BL376" s="19" t="s">
        <v>163</v>
      </c>
      <c r="BM376" s="226" t="s">
        <v>3406</v>
      </c>
    </row>
    <row r="377" s="2" customFormat="1">
      <c r="A377" s="40"/>
      <c r="B377" s="41"/>
      <c r="C377" s="42"/>
      <c r="D377" s="228" t="s">
        <v>165</v>
      </c>
      <c r="E377" s="42"/>
      <c r="F377" s="229" t="s">
        <v>3405</v>
      </c>
      <c r="G377" s="42"/>
      <c r="H377" s="42"/>
      <c r="I377" s="230"/>
      <c r="J377" s="42"/>
      <c r="K377" s="42"/>
      <c r="L377" s="46"/>
      <c r="M377" s="231"/>
      <c r="N377" s="232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165</v>
      </c>
      <c r="AU377" s="19" t="s">
        <v>81</v>
      </c>
    </row>
    <row r="378" s="2" customFormat="1" ht="14.4" customHeight="1">
      <c r="A378" s="40"/>
      <c r="B378" s="41"/>
      <c r="C378" s="215" t="s">
        <v>163</v>
      </c>
      <c r="D378" s="215" t="s">
        <v>158</v>
      </c>
      <c r="E378" s="216" t="s">
        <v>3407</v>
      </c>
      <c r="F378" s="217" t="s">
        <v>3402</v>
      </c>
      <c r="G378" s="218" t="s">
        <v>2904</v>
      </c>
      <c r="H378" s="219">
        <v>2</v>
      </c>
      <c r="I378" s="220"/>
      <c r="J378" s="221">
        <f>ROUND(I378*H378,2)</f>
        <v>0</v>
      </c>
      <c r="K378" s="217" t="s">
        <v>338</v>
      </c>
      <c r="L378" s="46"/>
      <c r="M378" s="222" t="s">
        <v>28</v>
      </c>
      <c r="N378" s="223" t="s">
        <v>45</v>
      </c>
      <c r="O378" s="86"/>
      <c r="P378" s="224">
        <f>O378*H378</f>
        <v>0</v>
      </c>
      <c r="Q378" s="224">
        <v>0</v>
      </c>
      <c r="R378" s="224">
        <f>Q378*H378</f>
        <v>0</v>
      </c>
      <c r="S378" s="224">
        <v>0</v>
      </c>
      <c r="T378" s="225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6" t="s">
        <v>163</v>
      </c>
      <c r="AT378" s="226" t="s">
        <v>158</v>
      </c>
      <c r="AU378" s="226" t="s">
        <v>81</v>
      </c>
      <c r="AY378" s="19" t="s">
        <v>156</v>
      </c>
      <c r="BE378" s="227">
        <f>IF(N378="základní",J378,0)</f>
        <v>0</v>
      </c>
      <c r="BF378" s="227">
        <f>IF(N378="snížená",J378,0)</f>
        <v>0</v>
      </c>
      <c r="BG378" s="227">
        <f>IF(N378="zákl. přenesená",J378,0)</f>
        <v>0</v>
      </c>
      <c r="BH378" s="227">
        <f>IF(N378="sníž. přenesená",J378,0)</f>
        <v>0</v>
      </c>
      <c r="BI378" s="227">
        <f>IF(N378="nulová",J378,0)</f>
        <v>0</v>
      </c>
      <c r="BJ378" s="19" t="s">
        <v>81</v>
      </c>
      <c r="BK378" s="227">
        <f>ROUND(I378*H378,2)</f>
        <v>0</v>
      </c>
      <c r="BL378" s="19" t="s">
        <v>163</v>
      </c>
      <c r="BM378" s="226" t="s">
        <v>3408</v>
      </c>
    </row>
    <row r="379" s="2" customFormat="1">
      <c r="A379" s="40"/>
      <c r="B379" s="41"/>
      <c r="C379" s="42"/>
      <c r="D379" s="228" t="s">
        <v>165</v>
      </c>
      <c r="E379" s="42"/>
      <c r="F379" s="229" t="s">
        <v>3402</v>
      </c>
      <c r="G379" s="42"/>
      <c r="H379" s="42"/>
      <c r="I379" s="230"/>
      <c r="J379" s="42"/>
      <c r="K379" s="42"/>
      <c r="L379" s="46"/>
      <c r="M379" s="286"/>
      <c r="N379" s="287"/>
      <c r="O379" s="288"/>
      <c r="P379" s="288"/>
      <c r="Q379" s="288"/>
      <c r="R379" s="288"/>
      <c r="S379" s="288"/>
      <c r="T379" s="289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165</v>
      </c>
      <c r="AU379" s="19" t="s">
        <v>81</v>
      </c>
    </row>
    <row r="380" s="2" customFormat="1" ht="6.96" customHeight="1">
      <c r="A380" s="40"/>
      <c r="B380" s="61"/>
      <c r="C380" s="62"/>
      <c r="D380" s="62"/>
      <c r="E380" s="62"/>
      <c r="F380" s="62"/>
      <c r="G380" s="62"/>
      <c r="H380" s="62"/>
      <c r="I380" s="62"/>
      <c r="J380" s="62"/>
      <c r="K380" s="62"/>
      <c r="L380" s="46"/>
      <c r="M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</row>
  </sheetData>
  <sheetProtection sheet="1" autoFilter="0" formatColumns="0" formatRows="0" objects="1" scenarios="1" spinCount="100000" saltValue="c1a5T1LF3HisY4WW6mfSSZq0212VcS6/Z1vQMzYCnAwTJkZUt/q/6YCQZiljcWuaPHgprD1Bjkxxfn0+TUqX2g==" hashValue="CbqJ+gPSiES0F358JseUvwr1YGP6UaY3UIPtpMIwyN3g9Ym3Cx7jVhLoVcO8VkGQMiJQSzU01b7zGUbCfYYP4g==" algorithmName="SHA-512" password="CC35"/>
  <autoFilter ref="C96:K379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3:H83"/>
    <mergeCell ref="E87:H87"/>
    <mergeCell ref="E85:H85"/>
    <mergeCell ref="E89:H8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83</v>
      </c>
    </row>
    <row r="4" s="1" customFormat="1" ht="24.96" customHeight="1">
      <c r="B4" s="22"/>
      <c r="D4" s="143" t="s">
        <v>103</v>
      </c>
      <c r="L4" s="22"/>
      <c r="M4" s="14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OPAVA ZÁPAD ON - REVITALIZACE</v>
      </c>
      <c r="F7" s="145"/>
      <c r="G7" s="145"/>
      <c r="H7" s="145"/>
      <c r="L7" s="22"/>
    </row>
    <row r="8" s="1" customFormat="1" ht="12" customHeight="1">
      <c r="B8" s="22"/>
      <c r="D8" s="145" t="s">
        <v>104</v>
      </c>
      <c r="L8" s="22"/>
    </row>
    <row r="9" s="2" customFormat="1" ht="16.5" customHeight="1">
      <c r="A9" s="40"/>
      <c r="B9" s="46"/>
      <c r="C9" s="40"/>
      <c r="D9" s="40"/>
      <c r="E9" s="146" t="s">
        <v>105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2800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3409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5" t="s">
        <v>28</v>
      </c>
      <c r="G13" s="40"/>
      <c r="H13" s="40"/>
      <c r="I13" s="145" t="s">
        <v>20</v>
      </c>
      <c r="J13" s="135" t="s">
        <v>28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22</v>
      </c>
      <c r="E14" s="40"/>
      <c r="F14" s="135" t="s">
        <v>23</v>
      </c>
      <c r="G14" s="40"/>
      <c r="H14" s="40"/>
      <c r="I14" s="145" t="s">
        <v>24</v>
      </c>
      <c r="J14" s="149" t="str">
        <f>'Rekapitulace stavby'!AN8</f>
        <v>23. 7. 2020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26</v>
      </c>
      <c r="E16" s="40"/>
      <c r="F16" s="40"/>
      <c r="G16" s="40"/>
      <c r="H16" s="40"/>
      <c r="I16" s="145" t="s">
        <v>27</v>
      </c>
      <c r="J16" s="135" t="s">
        <v>28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29</v>
      </c>
      <c r="F17" s="40"/>
      <c r="G17" s="40"/>
      <c r="H17" s="40"/>
      <c r="I17" s="145" t="s">
        <v>30</v>
      </c>
      <c r="J17" s="135" t="s">
        <v>28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27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5" t="s">
        <v>30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27</v>
      </c>
      <c r="J22" s="135" t="s">
        <v>28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5" t="s">
        <v>30</v>
      </c>
      <c r="J23" s="135" t="s">
        <v>28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27</v>
      </c>
      <c r="J25" s="135" t="s">
        <v>28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37</v>
      </c>
      <c r="F26" s="40"/>
      <c r="G26" s="40"/>
      <c r="H26" s="40"/>
      <c r="I26" s="145" t="s">
        <v>30</v>
      </c>
      <c r="J26" s="135" t="s">
        <v>28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38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83.25" customHeight="1">
      <c r="A29" s="150"/>
      <c r="B29" s="151"/>
      <c r="C29" s="150"/>
      <c r="D29" s="150"/>
      <c r="E29" s="152" t="s">
        <v>39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40</v>
      </c>
      <c r="E32" s="40"/>
      <c r="F32" s="40"/>
      <c r="G32" s="40"/>
      <c r="H32" s="40"/>
      <c r="I32" s="40"/>
      <c r="J32" s="156">
        <f>ROUND(J87,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42</v>
      </c>
      <c r="G34" s="40"/>
      <c r="H34" s="40"/>
      <c r="I34" s="157" t="s">
        <v>41</v>
      </c>
      <c r="J34" s="157" t="s">
        <v>43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8" t="s">
        <v>44</v>
      </c>
      <c r="E35" s="145" t="s">
        <v>45</v>
      </c>
      <c r="F35" s="159">
        <f>ROUND((SUM(BE87:BE101)),  2)</f>
        <v>0</v>
      </c>
      <c r="G35" s="40"/>
      <c r="H35" s="40"/>
      <c r="I35" s="160">
        <v>0.20999999999999999</v>
      </c>
      <c r="J35" s="159">
        <f>ROUND(((SUM(BE87:BE101))*I35),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46</v>
      </c>
      <c r="F36" s="159">
        <f>ROUND((SUM(BF87:BF101)),  2)</f>
        <v>0</v>
      </c>
      <c r="G36" s="40"/>
      <c r="H36" s="40"/>
      <c r="I36" s="160">
        <v>0.14999999999999999</v>
      </c>
      <c r="J36" s="159">
        <f>ROUND(((SUM(BF87:BF101))*I36),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47</v>
      </c>
      <c r="F37" s="159">
        <f>ROUND((SUM(BG87:BG101)),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5" t="s">
        <v>48</v>
      </c>
      <c r="F38" s="159">
        <f>ROUND((SUM(BH87:BH101)),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49</v>
      </c>
      <c r="F39" s="159">
        <f>ROUND((SUM(BI87:BI101)),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50</v>
      </c>
      <c r="E41" s="163"/>
      <c r="F41" s="163"/>
      <c r="G41" s="164" t="s">
        <v>51</v>
      </c>
      <c r="H41" s="165" t="s">
        <v>52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OPAVA ZÁPAD ON - REVITALIZACE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104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105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2800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950 - MOBILIÁŘ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22</v>
      </c>
      <c r="D56" s="42"/>
      <c r="E56" s="42"/>
      <c r="F56" s="29" t="str">
        <f>F14</f>
        <v>Opava</v>
      </c>
      <c r="G56" s="42"/>
      <c r="H56" s="42"/>
      <c r="I56" s="34" t="s">
        <v>24</v>
      </c>
      <c r="J56" s="74" t="str">
        <f>IF(J14="","",J14)</f>
        <v>23. 7. 2020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25.65" customHeight="1">
      <c r="A58" s="40"/>
      <c r="B58" s="41"/>
      <c r="C58" s="34" t="s">
        <v>26</v>
      </c>
      <c r="D58" s="42"/>
      <c r="E58" s="42"/>
      <c r="F58" s="29" t="str">
        <f>E17</f>
        <v xml:space="preserve">SPRÁVA ŽELEZNIČNÍ DOPRAVNÍ  CESTY, s.o.</v>
      </c>
      <c r="G58" s="42"/>
      <c r="H58" s="42"/>
      <c r="I58" s="34" t="s">
        <v>33</v>
      </c>
      <c r="J58" s="38" t="str">
        <f>E23</f>
        <v>KOHL Architekti,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107</v>
      </c>
      <c r="D61" s="174"/>
      <c r="E61" s="174"/>
      <c r="F61" s="174"/>
      <c r="G61" s="174"/>
      <c r="H61" s="174"/>
      <c r="I61" s="174"/>
      <c r="J61" s="175" t="s">
        <v>108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72</v>
      </c>
      <c r="D63" s="42"/>
      <c r="E63" s="42"/>
      <c r="F63" s="42"/>
      <c r="G63" s="42"/>
      <c r="H63" s="42"/>
      <c r="I63" s="42"/>
      <c r="J63" s="104">
        <f>J87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109</v>
      </c>
    </row>
    <row r="64" s="9" customFormat="1" ht="24.96" customHeight="1">
      <c r="A64" s="9"/>
      <c r="B64" s="177"/>
      <c r="C64" s="178"/>
      <c r="D64" s="179" t="s">
        <v>3410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7"/>
      <c r="D65" s="184" t="s">
        <v>3411</v>
      </c>
      <c r="E65" s="185"/>
      <c r="F65" s="185"/>
      <c r="G65" s="185"/>
      <c r="H65" s="185"/>
      <c r="I65" s="185"/>
      <c r="J65" s="186">
        <f>J89</f>
        <v>0</v>
      </c>
      <c r="K65" s="127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141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OPAVA ZÁPAD ON - REVITALIZACE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104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40"/>
      <c r="B77" s="41"/>
      <c r="C77" s="42"/>
      <c r="D77" s="42"/>
      <c r="E77" s="172" t="s">
        <v>105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2800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E11</f>
        <v>950 - MOBILIÁŘ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F14</f>
        <v>Opava</v>
      </c>
      <c r="G81" s="42"/>
      <c r="H81" s="42"/>
      <c r="I81" s="34" t="s">
        <v>24</v>
      </c>
      <c r="J81" s="74" t="str">
        <f>IF(J14="","",J14)</f>
        <v>23. 7. 2020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26</v>
      </c>
      <c r="D83" s="42"/>
      <c r="E83" s="42"/>
      <c r="F83" s="29" t="str">
        <f>E17</f>
        <v xml:space="preserve">SPRÁVA ŽELEZNIČNÍ DOPRAVNÍ  CESTY, s.o.</v>
      </c>
      <c r="G83" s="42"/>
      <c r="H83" s="42"/>
      <c r="I83" s="34" t="s">
        <v>33</v>
      </c>
      <c r="J83" s="38" t="str">
        <f>E23</f>
        <v>KOHL Architekti, s.r.o.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36</v>
      </c>
      <c r="J84" s="38" t="str">
        <f>E26</f>
        <v xml:space="preserve"> 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8"/>
      <c r="B86" s="189"/>
      <c r="C86" s="190" t="s">
        <v>142</v>
      </c>
      <c r="D86" s="191" t="s">
        <v>59</v>
      </c>
      <c r="E86" s="191" t="s">
        <v>55</v>
      </c>
      <c r="F86" s="191" t="s">
        <v>56</v>
      </c>
      <c r="G86" s="191" t="s">
        <v>143</v>
      </c>
      <c r="H86" s="191" t="s">
        <v>144</v>
      </c>
      <c r="I86" s="191" t="s">
        <v>145</v>
      </c>
      <c r="J86" s="191" t="s">
        <v>108</v>
      </c>
      <c r="K86" s="192" t="s">
        <v>146</v>
      </c>
      <c r="L86" s="193"/>
      <c r="M86" s="94" t="s">
        <v>28</v>
      </c>
      <c r="N86" s="95" t="s">
        <v>44</v>
      </c>
      <c r="O86" s="95" t="s">
        <v>147</v>
      </c>
      <c r="P86" s="95" t="s">
        <v>148</v>
      </c>
      <c r="Q86" s="95" t="s">
        <v>149</v>
      </c>
      <c r="R86" s="95" t="s">
        <v>150</v>
      </c>
      <c r="S86" s="95" t="s">
        <v>151</v>
      </c>
      <c r="T86" s="96" t="s">
        <v>152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0"/>
      <c r="B87" s="41"/>
      <c r="C87" s="101" t="s">
        <v>153</v>
      </c>
      <c r="D87" s="42"/>
      <c r="E87" s="42"/>
      <c r="F87" s="42"/>
      <c r="G87" s="42"/>
      <c r="H87" s="42"/>
      <c r="I87" s="42"/>
      <c r="J87" s="194">
        <f>BK87</f>
        <v>0</v>
      </c>
      <c r="K87" s="42"/>
      <c r="L87" s="46"/>
      <c r="M87" s="97"/>
      <c r="N87" s="195"/>
      <c r="O87" s="98"/>
      <c r="P87" s="196">
        <f>P88</f>
        <v>0</v>
      </c>
      <c r="Q87" s="98"/>
      <c r="R87" s="196">
        <f>R88</f>
        <v>0</v>
      </c>
      <c r="S87" s="98"/>
      <c r="T87" s="197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109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73</v>
      </c>
      <c r="E88" s="202" t="s">
        <v>3412</v>
      </c>
      <c r="F88" s="202" t="s">
        <v>3413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163</v>
      </c>
      <c r="AT88" s="211" t="s">
        <v>73</v>
      </c>
      <c r="AU88" s="211" t="s">
        <v>74</v>
      </c>
      <c r="AY88" s="210" t="s">
        <v>156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73</v>
      </c>
      <c r="E89" s="213" t="s">
        <v>3414</v>
      </c>
      <c r="F89" s="213" t="s">
        <v>3415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SUM(P90:P101)</f>
        <v>0</v>
      </c>
      <c r="Q89" s="207"/>
      <c r="R89" s="208">
        <f>SUM(R90:R101)</f>
        <v>0</v>
      </c>
      <c r="S89" s="207"/>
      <c r="T89" s="209">
        <f>SUM(T90:T101)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163</v>
      </c>
      <c r="AT89" s="211" t="s">
        <v>73</v>
      </c>
      <c r="AU89" s="211" t="s">
        <v>81</v>
      </c>
      <c r="AY89" s="210" t="s">
        <v>156</v>
      </c>
      <c r="BK89" s="212">
        <f>SUM(BK90:BK101)</f>
        <v>0</v>
      </c>
    </row>
    <row r="90" s="2" customFormat="1" ht="24.15" customHeight="1">
      <c r="A90" s="40"/>
      <c r="B90" s="41"/>
      <c r="C90" s="215" t="s">
        <v>81</v>
      </c>
      <c r="D90" s="215" t="s">
        <v>158</v>
      </c>
      <c r="E90" s="216" t="s">
        <v>3416</v>
      </c>
      <c r="F90" s="217" t="s">
        <v>3417</v>
      </c>
      <c r="G90" s="218" t="s">
        <v>257</v>
      </c>
      <c r="H90" s="219">
        <v>14</v>
      </c>
      <c r="I90" s="220"/>
      <c r="J90" s="221">
        <f>ROUND(I90*H90,2)</f>
        <v>0</v>
      </c>
      <c r="K90" s="217" t="s">
        <v>338</v>
      </c>
      <c r="L90" s="46"/>
      <c r="M90" s="222" t="s">
        <v>28</v>
      </c>
      <c r="N90" s="223" t="s">
        <v>45</v>
      </c>
      <c r="O90" s="86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3418</v>
      </c>
      <c r="AT90" s="226" t="s">
        <v>158</v>
      </c>
      <c r="AU90" s="226" t="s">
        <v>83</v>
      </c>
      <c r="AY90" s="19" t="s">
        <v>156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81</v>
      </c>
      <c r="BK90" s="227">
        <f>ROUND(I90*H90,2)</f>
        <v>0</v>
      </c>
      <c r="BL90" s="19" t="s">
        <v>3418</v>
      </c>
      <c r="BM90" s="226" t="s">
        <v>3419</v>
      </c>
    </row>
    <row r="91" s="2" customFormat="1">
      <c r="A91" s="40"/>
      <c r="B91" s="41"/>
      <c r="C91" s="42"/>
      <c r="D91" s="228" t="s">
        <v>165</v>
      </c>
      <c r="E91" s="42"/>
      <c r="F91" s="229" t="s">
        <v>3417</v>
      </c>
      <c r="G91" s="42"/>
      <c r="H91" s="42"/>
      <c r="I91" s="230"/>
      <c r="J91" s="42"/>
      <c r="K91" s="42"/>
      <c r="L91" s="46"/>
      <c r="M91" s="231"/>
      <c r="N91" s="232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165</v>
      </c>
      <c r="AU91" s="19" t="s">
        <v>83</v>
      </c>
    </row>
    <row r="92" s="2" customFormat="1" ht="24.15" customHeight="1">
      <c r="A92" s="40"/>
      <c r="B92" s="41"/>
      <c r="C92" s="215" t="s">
        <v>83</v>
      </c>
      <c r="D92" s="215" t="s">
        <v>158</v>
      </c>
      <c r="E92" s="216" t="s">
        <v>3420</v>
      </c>
      <c r="F92" s="217" t="s">
        <v>3421</v>
      </c>
      <c r="G92" s="218" t="s">
        <v>257</v>
      </c>
      <c r="H92" s="219">
        <v>4</v>
      </c>
      <c r="I92" s="220"/>
      <c r="J92" s="221">
        <f>ROUND(I92*H92,2)</f>
        <v>0</v>
      </c>
      <c r="K92" s="217" t="s">
        <v>338</v>
      </c>
      <c r="L92" s="46"/>
      <c r="M92" s="222" t="s">
        <v>28</v>
      </c>
      <c r="N92" s="223" t="s">
        <v>45</v>
      </c>
      <c r="O92" s="86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3418</v>
      </c>
      <c r="AT92" s="226" t="s">
        <v>158</v>
      </c>
      <c r="AU92" s="226" t="s">
        <v>83</v>
      </c>
      <c r="AY92" s="19" t="s">
        <v>156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81</v>
      </c>
      <c r="BK92" s="227">
        <f>ROUND(I92*H92,2)</f>
        <v>0</v>
      </c>
      <c r="BL92" s="19" t="s">
        <v>3418</v>
      </c>
      <c r="BM92" s="226" t="s">
        <v>3422</v>
      </c>
    </row>
    <row r="93" s="2" customFormat="1">
      <c r="A93" s="40"/>
      <c r="B93" s="41"/>
      <c r="C93" s="42"/>
      <c r="D93" s="228" t="s">
        <v>165</v>
      </c>
      <c r="E93" s="42"/>
      <c r="F93" s="229" t="s">
        <v>3421</v>
      </c>
      <c r="G93" s="42"/>
      <c r="H93" s="42"/>
      <c r="I93" s="230"/>
      <c r="J93" s="42"/>
      <c r="K93" s="42"/>
      <c r="L93" s="46"/>
      <c r="M93" s="231"/>
      <c r="N93" s="232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165</v>
      </c>
      <c r="AU93" s="19" t="s">
        <v>83</v>
      </c>
    </row>
    <row r="94" s="2" customFormat="1" ht="24.15" customHeight="1">
      <c r="A94" s="40"/>
      <c r="B94" s="41"/>
      <c r="C94" s="215" t="s">
        <v>95</v>
      </c>
      <c r="D94" s="215" t="s">
        <v>158</v>
      </c>
      <c r="E94" s="216" t="s">
        <v>3423</v>
      </c>
      <c r="F94" s="217" t="s">
        <v>3424</v>
      </c>
      <c r="G94" s="218" t="s">
        <v>257</v>
      </c>
      <c r="H94" s="219">
        <v>4</v>
      </c>
      <c r="I94" s="220"/>
      <c r="J94" s="221">
        <f>ROUND(I94*H94,2)</f>
        <v>0</v>
      </c>
      <c r="K94" s="217" t="s">
        <v>338</v>
      </c>
      <c r="L94" s="46"/>
      <c r="M94" s="222" t="s">
        <v>28</v>
      </c>
      <c r="N94" s="223" t="s">
        <v>45</v>
      </c>
      <c r="O94" s="86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3418</v>
      </c>
      <c r="AT94" s="226" t="s">
        <v>158</v>
      </c>
      <c r="AU94" s="226" t="s">
        <v>83</v>
      </c>
      <c r="AY94" s="19" t="s">
        <v>156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81</v>
      </c>
      <c r="BK94" s="227">
        <f>ROUND(I94*H94,2)</f>
        <v>0</v>
      </c>
      <c r="BL94" s="19" t="s">
        <v>3418</v>
      </c>
      <c r="BM94" s="226" t="s">
        <v>3425</v>
      </c>
    </row>
    <row r="95" s="2" customFormat="1">
      <c r="A95" s="40"/>
      <c r="B95" s="41"/>
      <c r="C95" s="42"/>
      <c r="D95" s="228" t="s">
        <v>165</v>
      </c>
      <c r="E95" s="42"/>
      <c r="F95" s="229" t="s">
        <v>3424</v>
      </c>
      <c r="G95" s="42"/>
      <c r="H95" s="42"/>
      <c r="I95" s="230"/>
      <c r="J95" s="42"/>
      <c r="K95" s="42"/>
      <c r="L95" s="46"/>
      <c r="M95" s="231"/>
      <c r="N95" s="232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165</v>
      </c>
      <c r="AU95" s="19" t="s">
        <v>83</v>
      </c>
    </row>
    <row r="96" s="2" customFormat="1" ht="37.8" customHeight="1">
      <c r="A96" s="40"/>
      <c r="B96" s="41"/>
      <c r="C96" s="215" t="s">
        <v>163</v>
      </c>
      <c r="D96" s="215" t="s">
        <v>158</v>
      </c>
      <c r="E96" s="216" t="s">
        <v>3426</v>
      </c>
      <c r="F96" s="217" t="s">
        <v>3427</v>
      </c>
      <c r="G96" s="218" t="s">
        <v>257</v>
      </c>
      <c r="H96" s="219">
        <v>1</v>
      </c>
      <c r="I96" s="220"/>
      <c r="J96" s="221">
        <f>ROUND(I96*H96,2)</f>
        <v>0</v>
      </c>
      <c r="K96" s="217" t="s">
        <v>338</v>
      </c>
      <c r="L96" s="46"/>
      <c r="M96" s="222" t="s">
        <v>28</v>
      </c>
      <c r="N96" s="223" t="s">
        <v>45</v>
      </c>
      <c r="O96" s="86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3418</v>
      </c>
      <c r="AT96" s="226" t="s">
        <v>158</v>
      </c>
      <c r="AU96" s="226" t="s">
        <v>83</v>
      </c>
      <c r="AY96" s="19" t="s">
        <v>156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81</v>
      </c>
      <c r="BK96" s="227">
        <f>ROUND(I96*H96,2)</f>
        <v>0</v>
      </c>
      <c r="BL96" s="19" t="s">
        <v>3418</v>
      </c>
      <c r="BM96" s="226" t="s">
        <v>3428</v>
      </c>
    </row>
    <row r="97" s="2" customFormat="1">
      <c r="A97" s="40"/>
      <c r="B97" s="41"/>
      <c r="C97" s="42"/>
      <c r="D97" s="228" t="s">
        <v>165</v>
      </c>
      <c r="E97" s="42"/>
      <c r="F97" s="229" t="s">
        <v>3427</v>
      </c>
      <c r="G97" s="42"/>
      <c r="H97" s="42"/>
      <c r="I97" s="230"/>
      <c r="J97" s="42"/>
      <c r="K97" s="42"/>
      <c r="L97" s="46"/>
      <c r="M97" s="231"/>
      <c r="N97" s="232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165</v>
      </c>
      <c r="AU97" s="19" t="s">
        <v>83</v>
      </c>
    </row>
    <row r="98" s="2" customFormat="1" ht="24.15" customHeight="1">
      <c r="A98" s="40"/>
      <c r="B98" s="41"/>
      <c r="C98" s="215" t="s">
        <v>180</v>
      </c>
      <c r="D98" s="215" t="s">
        <v>158</v>
      </c>
      <c r="E98" s="216" t="s">
        <v>3429</v>
      </c>
      <c r="F98" s="217" t="s">
        <v>3430</v>
      </c>
      <c r="G98" s="218" t="s">
        <v>257</v>
      </c>
      <c r="H98" s="219">
        <v>20</v>
      </c>
      <c r="I98" s="220"/>
      <c r="J98" s="221">
        <f>ROUND(I98*H98,2)</f>
        <v>0</v>
      </c>
      <c r="K98" s="217" t="s">
        <v>338</v>
      </c>
      <c r="L98" s="46"/>
      <c r="M98" s="222" t="s">
        <v>28</v>
      </c>
      <c r="N98" s="223" t="s">
        <v>45</v>
      </c>
      <c r="O98" s="86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3418</v>
      </c>
      <c r="AT98" s="226" t="s">
        <v>158</v>
      </c>
      <c r="AU98" s="226" t="s">
        <v>83</v>
      </c>
      <c r="AY98" s="19" t="s">
        <v>156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81</v>
      </c>
      <c r="BK98" s="227">
        <f>ROUND(I98*H98,2)</f>
        <v>0</v>
      </c>
      <c r="BL98" s="19" t="s">
        <v>3418</v>
      </c>
      <c r="BM98" s="226" t="s">
        <v>3431</v>
      </c>
    </row>
    <row r="99" s="2" customFormat="1">
      <c r="A99" s="40"/>
      <c r="B99" s="41"/>
      <c r="C99" s="42"/>
      <c r="D99" s="228" t="s">
        <v>165</v>
      </c>
      <c r="E99" s="42"/>
      <c r="F99" s="229" t="s">
        <v>3430</v>
      </c>
      <c r="G99" s="42"/>
      <c r="H99" s="42"/>
      <c r="I99" s="230"/>
      <c r="J99" s="42"/>
      <c r="K99" s="42"/>
      <c r="L99" s="46"/>
      <c r="M99" s="231"/>
      <c r="N99" s="232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165</v>
      </c>
      <c r="AU99" s="19" t="s">
        <v>83</v>
      </c>
    </row>
    <row r="100" s="13" customFormat="1">
      <c r="A100" s="13"/>
      <c r="B100" s="233"/>
      <c r="C100" s="234"/>
      <c r="D100" s="228" t="s">
        <v>170</v>
      </c>
      <c r="E100" s="235" t="s">
        <v>28</v>
      </c>
      <c r="F100" s="236" t="s">
        <v>245</v>
      </c>
      <c r="G100" s="234"/>
      <c r="H100" s="237">
        <v>20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170</v>
      </c>
      <c r="AU100" s="243" t="s">
        <v>83</v>
      </c>
      <c r="AV100" s="13" t="s">
        <v>83</v>
      </c>
      <c r="AW100" s="13" t="s">
        <v>35</v>
      </c>
      <c r="AX100" s="13" t="s">
        <v>74</v>
      </c>
      <c r="AY100" s="243" t="s">
        <v>156</v>
      </c>
    </row>
    <row r="101" s="16" customFormat="1">
      <c r="A101" s="16"/>
      <c r="B101" s="275"/>
      <c r="C101" s="276"/>
      <c r="D101" s="228" t="s">
        <v>170</v>
      </c>
      <c r="E101" s="277" t="s">
        <v>28</v>
      </c>
      <c r="F101" s="278" t="s">
        <v>678</v>
      </c>
      <c r="G101" s="276"/>
      <c r="H101" s="279">
        <v>20</v>
      </c>
      <c r="I101" s="280"/>
      <c r="J101" s="276"/>
      <c r="K101" s="276"/>
      <c r="L101" s="281"/>
      <c r="M101" s="292"/>
      <c r="N101" s="293"/>
      <c r="O101" s="293"/>
      <c r="P101" s="293"/>
      <c r="Q101" s="293"/>
      <c r="R101" s="293"/>
      <c r="S101" s="293"/>
      <c r="T101" s="294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T101" s="285" t="s">
        <v>170</v>
      </c>
      <c r="AU101" s="285" t="s">
        <v>83</v>
      </c>
      <c r="AV101" s="16" t="s">
        <v>95</v>
      </c>
      <c r="AW101" s="16" t="s">
        <v>35</v>
      </c>
      <c r="AX101" s="16" t="s">
        <v>81</v>
      </c>
      <c r="AY101" s="285" t="s">
        <v>156</v>
      </c>
    </row>
    <row r="102" s="2" customFormat="1" ht="6.96" customHeight="1">
      <c r="A102" s="40"/>
      <c r="B102" s="61"/>
      <c r="C102" s="62"/>
      <c r="D102" s="62"/>
      <c r="E102" s="62"/>
      <c r="F102" s="62"/>
      <c r="G102" s="62"/>
      <c r="H102" s="62"/>
      <c r="I102" s="62"/>
      <c r="J102" s="62"/>
      <c r="K102" s="62"/>
      <c r="L102" s="46"/>
      <c r="M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</sheetData>
  <sheetProtection sheet="1" autoFilter="0" formatColumns="0" formatRows="0" objects="1" scenarios="1" spinCount="100000" saltValue="/4S4NXCUk0MsTwxLiJvKdEfpi8FqdXgEmcWV8XrJ7l5P/4dCFtga2yTka5N7QoYHwVWc11afS7Yp0kCU+uC9ag==" hashValue="ZLylrjic/jA/p7YJJflRyAr1xfZP1d/PPzE4HPdVCufU2waH95KRU2QAFPSkWVAH27hlyY7KW4e0Udd38PFgKA==" algorithmName="SHA-512" password="CC35"/>
  <autoFilter ref="C86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7" customFormat="1" ht="45" customHeight="1">
      <c r="B3" s="299"/>
      <c r="C3" s="300" t="s">
        <v>3432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3433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3434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3435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3436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3437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3438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3439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3440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3441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3442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80</v>
      </c>
      <c r="F18" s="306" t="s">
        <v>3443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3444</v>
      </c>
      <c r="F19" s="306" t="s">
        <v>3445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3446</v>
      </c>
      <c r="F20" s="306" t="s">
        <v>3447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3448</v>
      </c>
      <c r="F21" s="306" t="s">
        <v>3449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3412</v>
      </c>
      <c r="F22" s="306" t="s">
        <v>3413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85</v>
      </c>
      <c r="F23" s="306" t="s">
        <v>3450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3451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3452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3453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3454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3455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3456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3457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3458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3459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142</v>
      </c>
      <c r="F36" s="306"/>
      <c r="G36" s="306" t="s">
        <v>3460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3461</v>
      </c>
      <c r="F37" s="306"/>
      <c r="G37" s="306" t="s">
        <v>3462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55</v>
      </c>
      <c r="F38" s="306"/>
      <c r="G38" s="306" t="s">
        <v>3463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56</v>
      </c>
      <c r="F39" s="306"/>
      <c r="G39" s="306" t="s">
        <v>3464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143</v>
      </c>
      <c r="F40" s="306"/>
      <c r="G40" s="306" t="s">
        <v>3465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144</v>
      </c>
      <c r="F41" s="306"/>
      <c r="G41" s="306" t="s">
        <v>3466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3467</v>
      </c>
      <c r="F42" s="306"/>
      <c r="G42" s="306" t="s">
        <v>3468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3469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3470</v>
      </c>
      <c r="F44" s="306"/>
      <c r="G44" s="306" t="s">
        <v>3471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146</v>
      </c>
      <c r="F45" s="306"/>
      <c r="G45" s="306" t="s">
        <v>3472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3473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3474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3475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3476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3477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3478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3479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3480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3481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3482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3483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3484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3485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3486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3487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3488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3489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3490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3491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3492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3493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3494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3495</v>
      </c>
      <c r="D76" s="324"/>
      <c r="E76" s="324"/>
      <c r="F76" s="324" t="s">
        <v>3496</v>
      </c>
      <c r="G76" s="325"/>
      <c r="H76" s="324" t="s">
        <v>56</v>
      </c>
      <c r="I76" s="324" t="s">
        <v>59</v>
      </c>
      <c r="J76" s="324" t="s">
        <v>3497</v>
      </c>
      <c r="K76" s="323"/>
    </row>
    <row r="77" s="1" customFormat="1" ht="17.25" customHeight="1">
      <c r="B77" s="321"/>
      <c r="C77" s="326" t="s">
        <v>3498</v>
      </c>
      <c r="D77" s="326"/>
      <c r="E77" s="326"/>
      <c r="F77" s="327" t="s">
        <v>3499</v>
      </c>
      <c r="G77" s="328"/>
      <c r="H77" s="326"/>
      <c r="I77" s="326"/>
      <c r="J77" s="326" t="s">
        <v>3500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55</v>
      </c>
      <c r="D79" s="331"/>
      <c r="E79" s="331"/>
      <c r="F79" s="332" t="s">
        <v>3501</v>
      </c>
      <c r="G79" s="333"/>
      <c r="H79" s="309" t="s">
        <v>3502</v>
      </c>
      <c r="I79" s="309" t="s">
        <v>3503</v>
      </c>
      <c r="J79" s="309">
        <v>20</v>
      </c>
      <c r="K79" s="323"/>
    </row>
    <row r="80" s="1" customFormat="1" ht="15" customHeight="1">
      <c r="B80" s="321"/>
      <c r="C80" s="309" t="s">
        <v>3504</v>
      </c>
      <c r="D80" s="309"/>
      <c r="E80" s="309"/>
      <c r="F80" s="332" t="s">
        <v>3501</v>
      </c>
      <c r="G80" s="333"/>
      <c r="H80" s="309" t="s">
        <v>3505</v>
      </c>
      <c r="I80" s="309" t="s">
        <v>3503</v>
      </c>
      <c r="J80" s="309">
        <v>120</v>
      </c>
      <c r="K80" s="323"/>
    </row>
    <row r="81" s="1" customFormat="1" ht="15" customHeight="1">
      <c r="B81" s="334"/>
      <c r="C81" s="309" t="s">
        <v>3506</v>
      </c>
      <c r="D81" s="309"/>
      <c r="E81" s="309"/>
      <c r="F81" s="332" t="s">
        <v>3507</v>
      </c>
      <c r="G81" s="333"/>
      <c r="H81" s="309" t="s">
        <v>3508</v>
      </c>
      <c r="I81" s="309" t="s">
        <v>3503</v>
      </c>
      <c r="J81" s="309">
        <v>50</v>
      </c>
      <c r="K81" s="323"/>
    </row>
    <row r="82" s="1" customFormat="1" ht="15" customHeight="1">
      <c r="B82" s="334"/>
      <c r="C82" s="309" t="s">
        <v>3509</v>
      </c>
      <c r="D82" s="309"/>
      <c r="E82" s="309"/>
      <c r="F82" s="332" t="s">
        <v>3501</v>
      </c>
      <c r="G82" s="333"/>
      <c r="H82" s="309" t="s">
        <v>3510</v>
      </c>
      <c r="I82" s="309" t="s">
        <v>3511</v>
      </c>
      <c r="J82" s="309"/>
      <c r="K82" s="323"/>
    </row>
    <row r="83" s="1" customFormat="1" ht="15" customHeight="1">
      <c r="B83" s="334"/>
      <c r="C83" s="335" t="s">
        <v>3512</v>
      </c>
      <c r="D83" s="335"/>
      <c r="E83" s="335"/>
      <c r="F83" s="336" t="s">
        <v>3507</v>
      </c>
      <c r="G83" s="335"/>
      <c r="H83" s="335" t="s">
        <v>3513</v>
      </c>
      <c r="I83" s="335" t="s">
        <v>3503</v>
      </c>
      <c r="J83" s="335">
        <v>15</v>
      </c>
      <c r="K83" s="323"/>
    </row>
    <row r="84" s="1" customFormat="1" ht="15" customHeight="1">
      <c r="B84" s="334"/>
      <c r="C84" s="335" t="s">
        <v>3514</v>
      </c>
      <c r="D84" s="335"/>
      <c r="E84" s="335"/>
      <c r="F84" s="336" t="s">
        <v>3507</v>
      </c>
      <c r="G84" s="335"/>
      <c r="H84" s="335" t="s">
        <v>3515</v>
      </c>
      <c r="I84" s="335" t="s">
        <v>3503</v>
      </c>
      <c r="J84" s="335">
        <v>15</v>
      </c>
      <c r="K84" s="323"/>
    </row>
    <row r="85" s="1" customFormat="1" ht="15" customHeight="1">
      <c r="B85" s="334"/>
      <c r="C85" s="335" t="s">
        <v>3516</v>
      </c>
      <c r="D85" s="335"/>
      <c r="E85" s="335"/>
      <c r="F85" s="336" t="s">
        <v>3507</v>
      </c>
      <c r="G85" s="335"/>
      <c r="H85" s="335" t="s">
        <v>3517</v>
      </c>
      <c r="I85" s="335" t="s">
        <v>3503</v>
      </c>
      <c r="J85" s="335">
        <v>20</v>
      </c>
      <c r="K85" s="323"/>
    </row>
    <row r="86" s="1" customFormat="1" ht="15" customHeight="1">
      <c r="B86" s="334"/>
      <c r="C86" s="335" t="s">
        <v>3518</v>
      </c>
      <c r="D86" s="335"/>
      <c r="E86" s="335"/>
      <c r="F86" s="336" t="s">
        <v>3507</v>
      </c>
      <c r="G86" s="335"/>
      <c r="H86" s="335" t="s">
        <v>3519</v>
      </c>
      <c r="I86" s="335" t="s">
        <v>3503</v>
      </c>
      <c r="J86" s="335">
        <v>20</v>
      </c>
      <c r="K86" s="323"/>
    </row>
    <row r="87" s="1" customFormat="1" ht="15" customHeight="1">
      <c r="B87" s="334"/>
      <c r="C87" s="309" t="s">
        <v>3520</v>
      </c>
      <c r="D87" s="309"/>
      <c r="E87" s="309"/>
      <c r="F87" s="332" t="s">
        <v>3507</v>
      </c>
      <c r="G87" s="333"/>
      <c r="H87" s="309" t="s">
        <v>3521</v>
      </c>
      <c r="I87" s="309" t="s">
        <v>3503</v>
      </c>
      <c r="J87" s="309">
        <v>50</v>
      </c>
      <c r="K87" s="323"/>
    </row>
    <row r="88" s="1" customFormat="1" ht="15" customHeight="1">
      <c r="B88" s="334"/>
      <c r="C88" s="309" t="s">
        <v>3522</v>
      </c>
      <c r="D88" s="309"/>
      <c r="E88" s="309"/>
      <c r="F88" s="332" t="s">
        <v>3507</v>
      </c>
      <c r="G88" s="333"/>
      <c r="H88" s="309" t="s">
        <v>3523</v>
      </c>
      <c r="I88" s="309" t="s">
        <v>3503</v>
      </c>
      <c r="J88" s="309">
        <v>20</v>
      </c>
      <c r="K88" s="323"/>
    </row>
    <row r="89" s="1" customFormat="1" ht="15" customHeight="1">
      <c r="B89" s="334"/>
      <c r="C89" s="309" t="s">
        <v>3524</v>
      </c>
      <c r="D89" s="309"/>
      <c r="E89" s="309"/>
      <c r="F89" s="332" t="s">
        <v>3507</v>
      </c>
      <c r="G89" s="333"/>
      <c r="H89" s="309" t="s">
        <v>3525</v>
      </c>
      <c r="I89" s="309" t="s">
        <v>3503</v>
      </c>
      <c r="J89" s="309">
        <v>20</v>
      </c>
      <c r="K89" s="323"/>
    </row>
    <row r="90" s="1" customFormat="1" ht="15" customHeight="1">
      <c r="B90" s="334"/>
      <c r="C90" s="309" t="s">
        <v>3526</v>
      </c>
      <c r="D90" s="309"/>
      <c r="E90" s="309"/>
      <c r="F90" s="332" t="s">
        <v>3507</v>
      </c>
      <c r="G90" s="333"/>
      <c r="H90" s="309" t="s">
        <v>3527</v>
      </c>
      <c r="I90" s="309" t="s">
        <v>3503</v>
      </c>
      <c r="J90" s="309">
        <v>50</v>
      </c>
      <c r="K90" s="323"/>
    </row>
    <row r="91" s="1" customFormat="1" ht="15" customHeight="1">
      <c r="B91" s="334"/>
      <c r="C91" s="309" t="s">
        <v>3528</v>
      </c>
      <c r="D91" s="309"/>
      <c r="E91" s="309"/>
      <c r="F91" s="332" t="s">
        <v>3507</v>
      </c>
      <c r="G91" s="333"/>
      <c r="H91" s="309" t="s">
        <v>3528</v>
      </c>
      <c r="I91" s="309" t="s">
        <v>3503</v>
      </c>
      <c r="J91" s="309">
        <v>50</v>
      </c>
      <c r="K91" s="323"/>
    </row>
    <row r="92" s="1" customFormat="1" ht="15" customHeight="1">
      <c r="B92" s="334"/>
      <c r="C92" s="309" t="s">
        <v>3529</v>
      </c>
      <c r="D92" s="309"/>
      <c r="E92" s="309"/>
      <c r="F92" s="332" t="s">
        <v>3507</v>
      </c>
      <c r="G92" s="333"/>
      <c r="H92" s="309" t="s">
        <v>3530</v>
      </c>
      <c r="I92" s="309" t="s">
        <v>3503</v>
      </c>
      <c r="J92" s="309">
        <v>255</v>
      </c>
      <c r="K92" s="323"/>
    </row>
    <row r="93" s="1" customFormat="1" ht="15" customHeight="1">
      <c r="B93" s="334"/>
      <c r="C93" s="309" t="s">
        <v>3531</v>
      </c>
      <c r="D93" s="309"/>
      <c r="E93" s="309"/>
      <c r="F93" s="332" t="s">
        <v>3501</v>
      </c>
      <c r="G93" s="333"/>
      <c r="H93" s="309" t="s">
        <v>3532</v>
      </c>
      <c r="I93" s="309" t="s">
        <v>3533</v>
      </c>
      <c r="J93" s="309"/>
      <c r="K93" s="323"/>
    </row>
    <row r="94" s="1" customFormat="1" ht="15" customHeight="1">
      <c r="B94" s="334"/>
      <c r="C94" s="309" t="s">
        <v>3534</v>
      </c>
      <c r="D94" s="309"/>
      <c r="E94" s="309"/>
      <c r="F94" s="332" t="s">
        <v>3501</v>
      </c>
      <c r="G94" s="333"/>
      <c r="H94" s="309" t="s">
        <v>3535</v>
      </c>
      <c r="I94" s="309" t="s">
        <v>3536</v>
      </c>
      <c r="J94" s="309"/>
      <c r="K94" s="323"/>
    </row>
    <row r="95" s="1" customFormat="1" ht="15" customHeight="1">
      <c r="B95" s="334"/>
      <c r="C95" s="309" t="s">
        <v>3537</v>
      </c>
      <c r="D95" s="309"/>
      <c r="E95" s="309"/>
      <c r="F95" s="332" t="s">
        <v>3501</v>
      </c>
      <c r="G95" s="333"/>
      <c r="H95" s="309" t="s">
        <v>3537</v>
      </c>
      <c r="I95" s="309" t="s">
        <v>3536</v>
      </c>
      <c r="J95" s="309"/>
      <c r="K95" s="323"/>
    </row>
    <row r="96" s="1" customFormat="1" ht="15" customHeight="1">
      <c r="B96" s="334"/>
      <c r="C96" s="309" t="s">
        <v>40</v>
      </c>
      <c r="D96" s="309"/>
      <c r="E96" s="309"/>
      <c r="F96" s="332" t="s">
        <v>3501</v>
      </c>
      <c r="G96" s="333"/>
      <c r="H96" s="309" t="s">
        <v>3538</v>
      </c>
      <c r="I96" s="309" t="s">
        <v>3536</v>
      </c>
      <c r="J96" s="309"/>
      <c r="K96" s="323"/>
    </row>
    <row r="97" s="1" customFormat="1" ht="15" customHeight="1">
      <c r="B97" s="334"/>
      <c r="C97" s="309" t="s">
        <v>50</v>
      </c>
      <c r="D97" s="309"/>
      <c r="E97" s="309"/>
      <c r="F97" s="332" t="s">
        <v>3501</v>
      </c>
      <c r="G97" s="333"/>
      <c r="H97" s="309" t="s">
        <v>3539</v>
      </c>
      <c r="I97" s="309" t="s">
        <v>3536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3540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3495</v>
      </c>
      <c r="D103" s="324"/>
      <c r="E103" s="324"/>
      <c r="F103" s="324" t="s">
        <v>3496</v>
      </c>
      <c r="G103" s="325"/>
      <c r="H103" s="324" t="s">
        <v>56</v>
      </c>
      <c r="I103" s="324" t="s">
        <v>59</v>
      </c>
      <c r="J103" s="324" t="s">
        <v>3497</v>
      </c>
      <c r="K103" s="323"/>
    </row>
    <row r="104" s="1" customFormat="1" ht="17.25" customHeight="1">
      <c r="B104" s="321"/>
      <c r="C104" s="326" t="s">
        <v>3498</v>
      </c>
      <c r="D104" s="326"/>
      <c r="E104" s="326"/>
      <c r="F104" s="327" t="s">
        <v>3499</v>
      </c>
      <c r="G104" s="328"/>
      <c r="H104" s="326"/>
      <c r="I104" s="326"/>
      <c r="J104" s="326" t="s">
        <v>3500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55</v>
      </c>
      <c r="D106" s="331"/>
      <c r="E106" s="331"/>
      <c r="F106" s="332" t="s">
        <v>3501</v>
      </c>
      <c r="G106" s="309"/>
      <c r="H106" s="309" t="s">
        <v>3541</v>
      </c>
      <c r="I106" s="309" t="s">
        <v>3503</v>
      </c>
      <c r="J106" s="309">
        <v>20</v>
      </c>
      <c r="K106" s="323"/>
    </row>
    <row r="107" s="1" customFormat="1" ht="15" customHeight="1">
      <c r="B107" s="321"/>
      <c r="C107" s="309" t="s">
        <v>3504</v>
      </c>
      <c r="D107" s="309"/>
      <c r="E107" s="309"/>
      <c r="F107" s="332" t="s">
        <v>3501</v>
      </c>
      <c r="G107" s="309"/>
      <c r="H107" s="309" t="s">
        <v>3541</v>
      </c>
      <c r="I107" s="309" t="s">
        <v>3503</v>
      </c>
      <c r="J107" s="309">
        <v>120</v>
      </c>
      <c r="K107" s="323"/>
    </row>
    <row r="108" s="1" customFormat="1" ht="15" customHeight="1">
      <c r="B108" s="334"/>
      <c r="C108" s="309" t="s">
        <v>3506</v>
      </c>
      <c r="D108" s="309"/>
      <c r="E108" s="309"/>
      <c r="F108" s="332" t="s">
        <v>3507</v>
      </c>
      <c r="G108" s="309"/>
      <c r="H108" s="309" t="s">
        <v>3541</v>
      </c>
      <c r="I108" s="309" t="s">
        <v>3503</v>
      </c>
      <c r="J108" s="309">
        <v>50</v>
      </c>
      <c r="K108" s="323"/>
    </row>
    <row r="109" s="1" customFormat="1" ht="15" customHeight="1">
      <c r="B109" s="334"/>
      <c r="C109" s="309" t="s">
        <v>3509</v>
      </c>
      <c r="D109" s="309"/>
      <c r="E109" s="309"/>
      <c r="F109" s="332" t="s">
        <v>3501</v>
      </c>
      <c r="G109" s="309"/>
      <c r="H109" s="309" t="s">
        <v>3541</v>
      </c>
      <c r="I109" s="309" t="s">
        <v>3511</v>
      </c>
      <c r="J109" s="309"/>
      <c r="K109" s="323"/>
    </row>
    <row r="110" s="1" customFormat="1" ht="15" customHeight="1">
      <c r="B110" s="334"/>
      <c r="C110" s="309" t="s">
        <v>3520</v>
      </c>
      <c r="D110" s="309"/>
      <c r="E110" s="309"/>
      <c r="F110" s="332" t="s">
        <v>3507</v>
      </c>
      <c r="G110" s="309"/>
      <c r="H110" s="309" t="s">
        <v>3541</v>
      </c>
      <c r="I110" s="309" t="s">
        <v>3503</v>
      </c>
      <c r="J110" s="309">
        <v>50</v>
      </c>
      <c r="K110" s="323"/>
    </row>
    <row r="111" s="1" customFormat="1" ht="15" customHeight="1">
      <c r="B111" s="334"/>
      <c r="C111" s="309" t="s">
        <v>3528</v>
      </c>
      <c r="D111" s="309"/>
      <c r="E111" s="309"/>
      <c r="F111" s="332" t="s">
        <v>3507</v>
      </c>
      <c r="G111" s="309"/>
      <c r="H111" s="309" t="s">
        <v>3541</v>
      </c>
      <c r="I111" s="309" t="s">
        <v>3503</v>
      </c>
      <c r="J111" s="309">
        <v>50</v>
      </c>
      <c r="K111" s="323"/>
    </row>
    <row r="112" s="1" customFormat="1" ht="15" customHeight="1">
      <c r="B112" s="334"/>
      <c r="C112" s="309" t="s">
        <v>3526</v>
      </c>
      <c r="D112" s="309"/>
      <c r="E112" s="309"/>
      <c r="F112" s="332" t="s">
        <v>3507</v>
      </c>
      <c r="G112" s="309"/>
      <c r="H112" s="309" t="s">
        <v>3541</v>
      </c>
      <c r="I112" s="309" t="s">
        <v>3503</v>
      </c>
      <c r="J112" s="309">
        <v>50</v>
      </c>
      <c r="K112" s="323"/>
    </row>
    <row r="113" s="1" customFormat="1" ht="15" customHeight="1">
      <c r="B113" s="334"/>
      <c r="C113" s="309" t="s">
        <v>55</v>
      </c>
      <c r="D113" s="309"/>
      <c r="E113" s="309"/>
      <c r="F113" s="332" t="s">
        <v>3501</v>
      </c>
      <c r="G113" s="309"/>
      <c r="H113" s="309" t="s">
        <v>3542</v>
      </c>
      <c r="I113" s="309" t="s">
        <v>3503</v>
      </c>
      <c r="J113" s="309">
        <v>20</v>
      </c>
      <c r="K113" s="323"/>
    </row>
    <row r="114" s="1" customFormat="1" ht="15" customHeight="1">
      <c r="B114" s="334"/>
      <c r="C114" s="309" t="s">
        <v>3543</v>
      </c>
      <c r="D114" s="309"/>
      <c r="E114" s="309"/>
      <c r="F114" s="332" t="s">
        <v>3501</v>
      </c>
      <c r="G114" s="309"/>
      <c r="H114" s="309" t="s">
        <v>3544</v>
      </c>
      <c r="I114" s="309" t="s">
        <v>3503</v>
      </c>
      <c r="J114" s="309">
        <v>120</v>
      </c>
      <c r="K114" s="323"/>
    </row>
    <row r="115" s="1" customFormat="1" ht="15" customHeight="1">
      <c r="B115" s="334"/>
      <c r="C115" s="309" t="s">
        <v>40</v>
      </c>
      <c r="D115" s="309"/>
      <c r="E115" s="309"/>
      <c r="F115" s="332" t="s">
        <v>3501</v>
      </c>
      <c r="G115" s="309"/>
      <c r="H115" s="309" t="s">
        <v>3545</v>
      </c>
      <c r="I115" s="309" t="s">
        <v>3536</v>
      </c>
      <c r="J115" s="309"/>
      <c r="K115" s="323"/>
    </row>
    <row r="116" s="1" customFormat="1" ht="15" customHeight="1">
      <c r="B116" s="334"/>
      <c r="C116" s="309" t="s">
        <v>50</v>
      </c>
      <c r="D116" s="309"/>
      <c r="E116" s="309"/>
      <c r="F116" s="332" t="s">
        <v>3501</v>
      </c>
      <c r="G116" s="309"/>
      <c r="H116" s="309" t="s">
        <v>3546</v>
      </c>
      <c r="I116" s="309" t="s">
        <v>3536</v>
      </c>
      <c r="J116" s="309"/>
      <c r="K116" s="323"/>
    </row>
    <row r="117" s="1" customFormat="1" ht="15" customHeight="1">
      <c r="B117" s="334"/>
      <c r="C117" s="309" t="s">
        <v>59</v>
      </c>
      <c r="D117" s="309"/>
      <c r="E117" s="309"/>
      <c r="F117" s="332" t="s">
        <v>3501</v>
      </c>
      <c r="G117" s="309"/>
      <c r="H117" s="309" t="s">
        <v>3547</v>
      </c>
      <c r="I117" s="309" t="s">
        <v>3548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3549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3495</v>
      </c>
      <c r="D123" s="324"/>
      <c r="E123" s="324"/>
      <c r="F123" s="324" t="s">
        <v>3496</v>
      </c>
      <c r="G123" s="325"/>
      <c r="H123" s="324" t="s">
        <v>56</v>
      </c>
      <c r="I123" s="324" t="s">
        <v>59</v>
      </c>
      <c r="J123" s="324" t="s">
        <v>3497</v>
      </c>
      <c r="K123" s="353"/>
    </row>
    <row r="124" s="1" customFormat="1" ht="17.25" customHeight="1">
      <c r="B124" s="352"/>
      <c r="C124" s="326" t="s">
        <v>3498</v>
      </c>
      <c r="D124" s="326"/>
      <c r="E124" s="326"/>
      <c r="F124" s="327" t="s">
        <v>3499</v>
      </c>
      <c r="G124" s="328"/>
      <c r="H124" s="326"/>
      <c r="I124" s="326"/>
      <c r="J124" s="326" t="s">
        <v>3500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3504</v>
      </c>
      <c r="D126" s="331"/>
      <c r="E126" s="331"/>
      <c r="F126" s="332" t="s">
        <v>3501</v>
      </c>
      <c r="G126" s="309"/>
      <c r="H126" s="309" t="s">
        <v>3541</v>
      </c>
      <c r="I126" s="309" t="s">
        <v>3503</v>
      </c>
      <c r="J126" s="309">
        <v>120</v>
      </c>
      <c r="K126" s="357"/>
    </row>
    <row r="127" s="1" customFormat="1" ht="15" customHeight="1">
      <c r="B127" s="354"/>
      <c r="C127" s="309" t="s">
        <v>3550</v>
      </c>
      <c r="D127" s="309"/>
      <c r="E127" s="309"/>
      <c r="F127" s="332" t="s">
        <v>3501</v>
      </c>
      <c r="G127" s="309"/>
      <c r="H127" s="309" t="s">
        <v>3551</v>
      </c>
      <c r="I127" s="309" t="s">
        <v>3503</v>
      </c>
      <c r="J127" s="309" t="s">
        <v>3552</v>
      </c>
      <c r="K127" s="357"/>
    </row>
    <row r="128" s="1" customFormat="1" ht="15" customHeight="1">
      <c r="B128" s="354"/>
      <c r="C128" s="309" t="s">
        <v>85</v>
      </c>
      <c r="D128" s="309"/>
      <c r="E128" s="309"/>
      <c r="F128" s="332" t="s">
        <v>3501</v>
      </c>
      <c r="G128" s="309"/>
      <c r="H128" s="309" t="s">
        <v>3553</v>
      </c>
      <c r="I128" s="309" t="s">
        <v>3503</v>
      </c>
      <c r="J128" s="309" t="s">
        <v>3552</v>
      </c>
      <c r="K128" s="357"/>
    </row>
    <row r="129" s="1" customFormat="1" ht="15" customHeight="1">
      <c r="B129" s="354"/>
      <c r="C129" s="309" t="s">
        <v>3512</v>
      </c>
      <c r="D129" s="309"/>
      <c r="E129" s="309"/>
      <c r="F129" s="332" t="s">
        <v>3507</v>
      </c>
      <c r="G129" s="309"/>
      <c r="H129" s="309" t="s">
        <v>3513</v>
      </c>
      <c r="I129" s="309" t="s">
        <v>3503</v>
      </c>
      <c r="J129" s="309">
        <v>15</v>
      </c>
      <c r="K129" s="357"/>
    </row>
    <row r="130" s="1" customFormat="1" ht="15" customHeight="1">
      <c r="B130" s="354"/>
      <c r="C130" s="335" t="s">
        <v>3514</v>
      </c>
      <c r="D130" s="335"/>
      <c r="E130" s="335"/>
      <c r="F130" s="336" t="s">
        <v>3507</v>
      </c>
      <c r="G130" s="335"/>
      <c r="H130" s="335" t="s">
        <v>3515</v>
      </c>
      <c r="I130" s="335" t="s">
        <v>3503</v>
      </c>
      <c r="J130" s="335">
        <v>15</v>
      </c>
      <c r="K130" s="357"/>
    </row>
    <row r="131" s="1" customFormat="1" ht="15" customHeight="1">
      <c r="B131" s="354"/>
      <c r="C131" s="335" t="s">
        <v>3516</v>
      </c>
      <c r="D131" s="335"/>
      <c r="E131" s="335"/>
      <c r="F131" s="336" t="s">
        <v>3507</v>
      </c>
      <c r="G131" s="335"/>
      <c r="H131" s="335" t="s">
        <v>3517</v>
      </c>
      <c r="I131" s="335" t="s">
        <v>3503</v>
      </c>
      <c r="J131" s="335">
        <v>20</v>
      </c>
      <c r="K131" s="357"/>
    </row>
    <row r="132" s="1" customFormat="1" ht="15" customHeight="1">
      <c r="B132" s="354"/>
      <c r="C132" s="335" t="s">
        <v>3518</v>
      </c>
      <c r="D132" s="335"/>
      <c r="E132" s="335"/>
      <c r="F132" s="336" t="s">
        <v>3507</v>
      </c>
      <c r="G132" s="335"/>
      <c r="H132" s="335" t="s">
        <v>3519</v>
      </c>
      <c r="I132" s="335" t="s">
        <v>3503</v>
      </c>
      <c r="J132" s="335">
        <v>20</v>
      </c>
      <c r="K132" s="357"/>
    </row>
    <row r="133" s="1" customFormat="1" ht="15" customHeight="1">
      <c r="B133" s="354"/>
      <c r="C133" s="309" t="s">
        <v>3506</v>
      </c>
      <c r="D133" s="309"/>
      <c r="E133" s="309"/>
      <c r="F133" s="332" t="s">
        <v>3507</v>
      </c>
      <c r="G133" s="309"/>
      <c r="H133" s="309" t="s">
        <v>3541</v>
      </c>
      <c r="I133" s="309" t="s">
        <v>3503</v>
      </c>
      <c r="J133" s="309">
        <v>50</v>
      </c>
      <c r="K133" s="357"/>
    </row>
    <row r="134" s="1" customFormat="1" ht="15" customHeight="1">
      <c r="B134" s="354"/>
      <c r="C134" s="309" t="s">
        <v>3520</v>
      </c>
      <c r="D134" s="309"/>
      <c r="E134" s="309"/>
      <c r="F134" s="332" t="s">
        <v>3507</v>
      </c>
      <c r="G134" s="309"/>
      <c r="H134" s="309" t="s">
        <v>3541</v>
      </c>
      <c r="I134" s="309" t="s">
        <v>3503</v>
      </c>
      <c r="J134" s="309">
        <v>50</v>
      </c>
      <c r="K134" s="357"/>
    </row>
    <row r="135" s="1" customFormat="1" ht="15" customHeight="1">
      <c r="B135" s="354"/>
      <c r="C135" s="309" t="s">
        <v>3526</v>
      </c>
      <c r="D135" s="309"/>
      <c r="E135" s="309"/>
      <c r="F135" s="332" t="s">
        <v>3507</v>
      </c>
      <c r="G135" s="309"/>
      <c r="H135" s="309" t="s">
        <v>3541</v>
      </c>
      <c r="I135" s="309" t="s">
        <v>3503</v>
      </c>
      <c r="J135" s="309">
        <v>50</v>
      </c>
      <c r="K135" s="357"/>
    </row>
    <row r="136" s="1" customFormat="1" ht="15" customHeight="1">
      <c r="B136" s="354"/>
      <c r="C136" s="309" t="s">
        <v>3528</v>
      </c>
      <c r="D136" s="309"/>
      <c r="E136" s="309"/>
      <c r="F136" s="332" t="s">
        <v>3507</v>
      </c>
      <c r="G136" s="309"/>
      <c r="H136" s="309" t="s">
        <v>3541</v>
      </c>
      <c r="I136" s="309" t="s">
        <v>3503</v>
      </c>
      <c r="J136" s="309">
        <v>50</v>
      </c>
      <c r="K136" s="357"/>
    </row>
    <row r="137" s="1" customFormat="1" ht="15" customHeight="1">
      <c r="B137" s="354"/>
      <c r="C137" s="309" t="s">
        <v>3529</v>
      </c>
      <c r="D137" s="309"/>
      <c r="E137" s="309"/>
      <c r="F137" s="332" t="s">
        <v>3507</v>
      </c>
      <c r="G137" s="309"/>
      <c r="H137" s="309" t="s">
        <v>3554</v>
      </c>
      <c r="I137" s="309" t="s">
        <v>3503</v>
      </c>
      <c r="J137" s="309">
        <v>255</v>
      </c>
      <c r="K137" s="357"/>
    </row>
    <row r="138" s="1" customFormat="1" ht="15" customHeight="1">
      <c r="B138" s="354"/>
      <c r="C138" s="309" t="s">
        <v>3531</v>
      </c>
      <c r="D138" s="309"/>
      <c r="E138" s="309"/>
      <c r="F138" s="332" t="s">
        <v>3501</v>
      </c>
      <c r="G138" s="309"/>
      <c r="H138" s="309" t="s">
        <v>3555</v>
      </c>
      <c r="I138" s="309" t="s">
        <v>3533</v>
      </c>
      <c r="J138" s="309"/>
      <c r="K138" s="357"/>
    </row>
    <row r="139" s="1" customFormat="1" ht="15" customHeight="1">
      <c r="B139" s="354"/>
      <c r="C139" s="309" t="s">
        <v>3534</v>
      </c>
      <c r="D139" s="309"/>
      <c r="E139" s="309"/>
      <c r="F139" s="332" t="s">
        <v>3501</v>
      </c>
      <c r="G139" s="309"/>
      <c r="H139" s="309" t="s">
        <v>3556</v>
      </c>
      <c r="I139" s="309" t="s">
        <v>3536</v>
      </c>
      <c r="J139" s="309"/>
      <c r="K139" s="357"/>
    </row>
    <row r="140" s="1" customFormat="1" ht="15" customHeight="1">
      <c r="B140" s="354"/>
      <c r="C140" s="309" t="s">
        <v>3537</v>
      </c>
      <c r="D140" s="309"/>
      <c r="E140" s="309"/>
      <c r="F140" s="332" t="s">
        <v>3501</v>
      </c>
      <c r="G140" s="309"/>
      <c r="H140" s="309" t="s">
        <v>3537</v>
      </c>
      <c r="I140" s="309" t="s">
        <v>3536</v>
      </c>
      <c r="J140" s="309"/>
      <c r="K140" s="357"/>
    </row>
    <row r="141" s="1" customFormat="1" ht="15" customHeight="1">
      <c r="B141" s="354"/>
      <c r="C141" s="309" t="s">
        <v>40</v>
      </c>
      <c r="D141" s="309"/>
      <c r="E141" s="309"/>
      <c r="F141" s="332" t="s">
        <v>3501</v>
      </c>
      <c r="G141" s="309"/>
      <c r="H141" s="309" t="s">
        <v>3557</v>
      </c>
      <c r="I141" s="309" t="s">
        <v>3536</v>
      </c>
      <c r="J141" s="309"/>
      <c r="K141" s="357"/>
    </row>
    <row r="142" s="1" customFormat="1" ht="15" customHeight="1">
      <c r="B142" s="354"/>
      <c r="C142" s="309" t="s">
        <v>3558</v>
      </c>
      <c r="D142" s="309"/>
      <c r="E142" s="309"/>
      <c r="F142" s="332" t="s">
        <v>3501</v>
      </c>
      <c r="G142" s="309"/>
      <c r="H142" s="309" t="s">
        <v>3559</v>
      </c>
      <c r="I142" s="309" t="s">
        <v>3536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3560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3495</v>
      </c>
      <c r="D148" s="324"/>
      <c r="E148" s="324"/>
      <c r="F148" s="324" t="s">
        <v>3496</v>
      </c>
      <c r="G148" s="325"/>
      <c r="H148" s="324" t="s">
        <v>56</v>
      </c>
      <c r="I148" s="324" t="s">
        <v>59</v>
      </c>
      <c r="J148" s="324" t="s">
        <v>3497</v>
      </c>
      <c r="K148" s="323"/>
    </row>
    <row r="149" s="1" customFormat="1" ht="17.25" customHeight="1">
      <c r="B149" s="321"/>
      <c r="C149" s="326" t="s">
        <v>3498</v>
      </c>
      <c r="D149" s="326"/>
      <c r="E149" s="326"/>
      <c r="F149" s="327" t="s">
        <v>3499</v>
      </c>
      <c r="G149" s="328"/>
      <c r="H149" s="326"/>
      <c r="I149" s="326"/>
      <c r="J149" s="326" t="s">
        <v>3500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3504</v>
      </c>
      <c r="D151" s="309"/>
      <c r="E151" s="309"/>
      <c r="F151" s="362" t="s">
        <v>3501</v>
      </c>
      <c r="G151" s="309"/>
      <c r="H151" s="361" t="s">
        <v>3541</v>
      </c>
      <c r="I151" s="361" t="s">
        <v>3503</v>
      </c>
      <c r="J151" s="361">
        <v>120</v>
      </c>
      <c r="K151" s="357"/>
    </row>
    <row r="152" s="1" customFormat="1" ht="15" customHeight="1">
      <c r="B152" s="334"/>
      <c r="C152" s="361" t="s">
        <v>3550</v>
      </c>
      <c r="D152" s="309"/>
      <c r="E152" s="309"/>
      <c r="F152" s="362" t="s">
        <v>3501</v>
      </c>
      <c r="G152" s="309"/>
      <c r="H152" s="361" t="s">
        <v>3561</v>
      </c>
      <c r="I152" s="361" t="s">
        <v>3503</v>
      </c>
      <c r="J152" s="361" t="s">
        <v>3552</v>
      </c>
      <c r="K152" s="357"/>
    </row>
    <row r="153" s="1" customFormat="1" ht="15" customHeight="1">
      <c r="B153" s="334"/>
      <c r="C153" s="361" t="s">
        <v>85</v>
      </c>
      <c r="D153" s="309"/>
      <c r="E153" s="309"/>
      <c r="F153" s="362" t="s">
        <v>3501</v>
      </c>
      <c r="G153" s="309"/>
      <c r="H153" s="361" t="s">
        <v>3562</v>
      </c>
      <c r="I153" s="361" t="s">
        <v>3503</v>
      </c>
      <c r="J153" s="361" t="s">
        <v>3552</v>
      </c>
      <c r="K153" s="357"/>
    </row>
    <row r="154" s="1" customFormat="1" ht="15" customHeight="1">
      <c r="B154" s="334"/>
      <c r="C154" s="361" t="s">
        <v>3506</v>
      </c>
      <c r="D154" s="309"/>
      <c r="E154" s="309"/>
      <c r="F154" s="362" t="s">
        <v>3507</v>
      </c>
      <c r="G154" s="309"/>
      <c r="H154" s="361" t="s">
        <v>3541</v>
      </c>
      <c r="I154" s="361" t="s">
        <v>3503</v>
      </c>
      <c r="J154" s="361">
        <v>50</v>
      </c>
      <c r="K154" s="357"/>
    </row>
    <row r="155" s="1" customFormat="1" ht="15" customHeight="1">
      <c r="B155" s="334"/>
      <c r="C155" s="361" t="s">
        <v>3509</v>
      </c>
      <c r="D155" s="309"/>
      <c r="E155" s="309"/>
      <c r="F155" s="362" t="s">
        <v>3501</v>
      </c>
      <c r="G155" s="309"/>
      <c r="H155" s="361" t="s">
        <v>3541</v>
      </c>
      <c r="I155" s="361" t="s">
        <v>3511</v>
      </c>
      <c r="J155" s="361"/>
      <c r="K155" s="357"/>
    </row>
    <row r="156" s="1" customFormat="1" ht="15" customHeight="1">
      <c r="B156" s="334"/>
      <c r="C156" s="361" t="s">
        <v>3520</v>
      </c>
      <c r="D156" s="309"/>
      <c r="E156" s="309"/>
      <c r="F156" s="362" t="s">
        <v>3507</v>
      </c>
      <c r="G156" s="309"/>
      <c r="H156" s="361" t="s">
        <v>3541</v>
      </c>
      <c r="I156" s="361" t="s">
        <v>3503</v>
      </c>
      <c r="J156" s="361">
        <v>50</v>
      </c>
      <c r="K156" s="357"/>
    </row>
    <row r="157" s="1" customFormat="1" ht="15" customHeight="1">
      <c r="B157" s="334"/>
      <c r="C157" s="361" t="s">
        <v>3528</v>
      </c>
      <c r="D157" s="309"/>
      <c r="E157" s="309"/>
      <c r="F157" s="362" t="s">
        <v>3507</v>
      </c>
      <c r="G157" s="309"/>
      <c r="H157" s="361" t="s">
        <v>3541</v>
      </c>
      <c r="I157" s="361" t="s">
        <v>3503</v>
      </c>
      <c r="J157" s="361">
        <v>50</v>
      </c>
      <c r="K157" s="357"/>
    </row>
    <row r="158" s="1" customFormat="1" ht="15" customHeight="1">
      <c r="B158" s="334"/>
      <c r="C158" s="361" t="s">
        <v>3526</v>
      </c>
      <c r="D158" s="309"/>
      <c r="E158" s="309"/>
      <c r="F158" s="362" t="s">
        <v>3507</v>
      </c>
      <c r="G158" s="309"/>
      <c r="H158" s="361" t="s">
        <v>3541</v>
      </c>
      <c r="I158" s="361" t="s">
        <v>3503</v>
      </c>
      <c r="J158" s="361">
        <v>50</v>
      </c>
      <c r="K158" s="357"/>
    </row>
    <row r="159" s="1" customFormat="1" ht="15" customHeight="1">
      <c r="B159" s="334"/>
      <c r="C159" s="361" t="s">
        <v>107</v>
      </c>
      <c r="D159" s="309"/>
      <c r="E159" s="309"/>
      <c r="F159" s="362" t="s">
        <v>3501</v>
      </c>
      <c r="G159" s="309"/>
      <c r="H159" s="361" t="s">
        <v>3563</v>
      </c>
      <c r="I159" s="361" t="s">
        <v>3503</v>
      </c>
      <c r="J159" s="361" t="s">
        <v>3564</v>
      </c>
      <c r="K159" s="357"/>
    </row>
    <row r="160" s="1" customFormat="1" ht="15" customHeight="1">
      <c r="B160" s="334"/>
      <c r="C160" s="361" t="s">
        <v>3565</v>
      </c>
      <c r="D160" s="309"/>
      <c r="E160" s="309"/>
      <c r="F160" s="362" t="s">
        <v>3501</v>
      </c>
      <c r="G160" s="309"/>
      <c r="H160" s="361" t="s">
        <v>3566</v>
      </c>
      <c r="I160" s="361" t="s">
        <v>3536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3567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3495</v>
      </c>
      <c r="D166" s="324"/>
      <c r="E166" s="324"/>
      <c r="F166" s="324" t="s">
        <v>3496</v>
      </c>
      <c r="G166" s="366"/>
      <c r="H166" s="367" t="s">
        <v>56</v>
      </c>
      <c r="I166" s="367" t="s">
        <v>59</v>
      </c>
      <c r="J166" s="324" t="s">
        <v>3497</v>
      </c>
      <c r="K166" s="301"/>
    </row>
    <row r="167" s="1" customFormat="1" ht="17.25" customHeight="1">
      <c r="B167" s="302"/>
      <c r="C167" s="326" t="s">
        <v>3498</v>
      </c>
      <c r="D167" s="326"/>
      <c r="E167" s="326"/>
      <c r="F167" s="327" t="s">
        <v>3499</v>
      </c>
      <c r="G167" s="368"/>
      <c r="H167" s="369"/>
      <c r="I167" s="369"/>
      <c r="J167" s="326" t="s">
        <v>3500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3504</v>
      </c>
      <c r="D169" s="309"/>
      <c r="E169" s="309"/>
      <c r="F169" s="332" t="s">
        <v>3501</v>
      </c>
      <c r="G169" s="309"/>
      <c r="H169" s="309" t="s">
        <v>3541</v>
      </c>
      <c r="I169" s="309" t="s">
        <v>3503</v>
      </c>
      <c r="J169" s="309">
        <v>120</v>
      </c>
      <c r="K169" s="357"/>
    </row>
    <row r="170" s="1" customFormat="1" ht="15" customHeight="1">
      <c r="B170" s="334"/>
      <c r="C170" s="309" t="s">
        <v>3550</v>
      </c>
      <c r="D170" s="309"/>
      <c r="E170" s="309"/>
      <c r="F170" s="332" t="s">
        <v>3501</v>
      </c>
      <c r="G170" s="309"/>
      <c r="H170" s="309" t="s">
        <v>3551</v>
      </c>
      <c r="I170" s="309" t="s">
        <v>3503</v>
      </c>
      <c r="J170" s="309" t="s">
        <v>3552</v>
      </c>
      <c r="K170" s="357"/>
    </row>
    <row r="171" s="1" customFormat="1" ht="15" customHeight="1">
      <c r="B171" s="334"/>
      <c r="C171" s="309" t="s">
        <v>85</v>
      </c>
      <c r="D171" s="309"/>
      <c r="E171" s="309"/>
      <c r="F171" s="332" t="s">
        <v>3501</v>
      </c>
      <c r="G171" s="309"/>
      <c r="H171" s="309" t="s">
        <v>3568</v>
      </c>
      <c r="I171" s="309" t="s">
        <v>3503</v>
      </c>
      <c r="J171" s="309" t="s">
        <v>3552</v>
      </c>
      <c r="K171" s="357"/>
    </row>
    <row r="172" s="1" customFormat="1" ht="15" customHeight="1">
      <c r="B172" s="334"/>
      <c r="C172" s="309" t="s">
        <v>3506</v>
      </c>
      <c r="D172" s="309"/>
      <c r="E172" s="309"/>
      <c r="F172" s="332" t="s">
        <v>3507</v>
      </c>
      <c r="G172" s="309"/>
      <c r="H172" s="309" t="s">
        <v>3568</v>
      </c>
      <c r="I172" s="309" t="s">
        <v>3503</v>
      </c>
      <c r="J172" s="309">
        <v>50</v>
      </c>
      <c r="K172" s="357"/>
    </row>
    <row r="173" s="1" customFormat="1" ht="15" customHeight="1">
      <c r="B173" s="334"/>
      <c r="C173" s="309" t="s">
        <v>3509</v>
      </c>
      <c r="D173" s="309"/>
      <c r="E173" s="309"/>
      <c r="F173" s="332" t="s">
        <v>3501</v>
      </c>
      <c r="G173" s="309"/>
      <c r="H173" s="309" t="s">
        <v>3568</v>
      </c>
      <c r="I173" s="309" t="s">
        <v>3511</v>
      </c>
      <c r="J173" s="309"/>
      <c r="K173" s="357"/>
    </row>
    <row r="174" s="1" customFormat="1" ht="15" customHeight="1">
      <c r="B174" s="334"/>
      <c r="C174" s="309" t="s">
        <v>3520</v>
      </c>
      <c r="D174" s="309"/>
      <c r="E174" s="309"/>
      <c r="F174" s="332" t="s">
        <v>3507</v>
      </c>
      <c r="G174" s="309"/>
      <c r="H174" s="309" t="s">
        <v>3568</v>
      </c>
      <c r="I174" s="309" t="s">
        <v>3503</v>
      </c>
      <c r="J174" s="309">
        <v>50</v>
      </c>
      <c r="K174" s="357"/>
    </row>
    <row r="175" s="1" customFormat="1" ht="15" customHeight="1">
      <c r="B175" s="334"/>
      <c r="C175" s="309" t="s">
        <v>3528</v>
      </c>
      <c r="D175" s="309"/>
      <c r="E175" s="309"/>
      <c r="F175" s="332" t="s">
        <v>3507</v>
      </c>
      <c r="G175" s="309"/>
      <c r="H175" s="309" t="s">
        <v>3568</v>
      </c>
      <c r="I175" s="309" t="s">
        <v>3503</v>
      </c>
      <c r="J175" s="309">
        <v>50</v>
      </c>
      <c r="K175" s="357"/>
    </row>
    <row r="176" s="1" customFormat="1" ht="15" customHeight="1">
      <c r="B176" s="334"/>
      <c r="C176" s="309" t="s">
        <v>3526</v>
      </c>
      <c r="D176" s="309"/>
      <c r="E176" s="309"/>
      <c r="F176" s="332" t="s">
        <v>3507</v>
      </c>
      <c r="G176" s="309"/>
      <c r="H176" s="309" t="s">
        <v>3568</v>
      </c>
      <c r="I176" s="309" t="s">
        <v>3503</v>
      </c>
      <c r="J176" s="309">
        <v>50</v>
      </c>
      <c r="K176" s="357"/>
    </row>
    <row r="177" s="1" customFormat="1" ht="15" customHeight="1">
      <c r="B177" s="334"/>
      <c r="C177" s="309" t="s">
        <v>142</v>
      </c>
      <c r="D177" s="309"/>
      <c r="E177" s="309"/>
      <c r="F177" s="332" t="s">
        <v>3501</v>
      </c>
      <c r="G177" s="309"/>
      <c r="H177" s="309" t="s">
        <v>3569</v>
      </c>
      <c r="I177" s="309" t="s">
        <v>3570</v>
      </c>
      <c r="J177" s="309"/>
      <c r="K177" s="357"/>
    </row>
    <row r="178" s="1" customFormat="1" ht="15" customHeight="1">
      <c r="B178" s="334"/>
      <c r="C178" s="309" t="s">
        <v>59</v>
      </c>
      <c r="D178" s="309"/>
      <c r="E178" s="309"/>
      <c r="F178" s="332" t="s">
        <v>3501</v>
      </c>
      <c r="G178" s="309"/>
      <c r="H178" s="309" t="s">
        <v>3571</v>
      </c>
      <c r="I178" s="309" t="s">
        <v>3572</v>
      </c>
      <c r="J178" s="309">
        <v>1</v>
      </c>
      <c r="K178" s="357"/>
    </row>
    <row r="179" s="1" customFormat="1" ht="15" customHeight="1">
      <c r="B179" s="334"/>
      <c r="C179" s="309" t="s">
        <v>55</v>
      </c>
      <c r="D179" s="309"/>
      <c r="E179" s="309"/>
      <c r="F179" s="332" t="s">
        <v>3501</v>
      </c>
      <c r="G179" s="309"/>
      <c r="H179" s="309" t="s">
        <v>3573</v>
      </c>
      <c r="I179" s="309" t="s">
        <v>3503</v>
      </c>
      <c r="J179" s="309">
        <v>20</v>
      </c>
      <c r="K179" s="357"/>
    </row>
    <row r="180" s="1" customFormat="1" ht="15" customHeight="1">
      <c r="B180" s="334"/>
      <c r="C180" s="309" t="s">
        <v>56</v>
      </c>
      <c r="D180" s="309"/>
      <c r="E180" s="309"/>
      <c r="F180" s="332" t="s">
        <v>3501</v>
      </c>
      <c r="G180" s="309"/>
      <c r="H180" s="309" t="s">
        <v>3574</v>
      </c>
      <c r="I180" s="309" t="s">
        <v>3503</v>
      </c>
      <c r="J180" s="309">
        <v>255</v>
      </c>
      <c r="K180" s="357"/>
    </row>
    <row r="181" s="1" customFormat="1" ht="15" customHeight="1">
      <c r="B181" s="334"/>
      <c r="C181" s="309" t="s">
        <v>143</v>
      </c>
      <c r="D181" s="309"/>
      <c r="E181" s="309"/>
      <c r="F181" s="332" t="s">
        <v>3501</v>
      </c>
      <c r="G181" s="309"/>
      <c r="H181" s="309" t="s">
        <v>3465</v>
      </c>
      <c r="I181" s="309" t="s">
        <v>3503</v>
      </c>
      <c r="J181" s="309">
        <v>10</v>
      </c>
      <c r="K181" s="357"/>
    </row>
    <row r="182" s="1" customFormat="1" ht="15" customHeight="1">
      <c r="B182" s="334"/>
      <c r="C182" s="309" t="s">
        <v>144</v>
      </c>
      <c r="D182" s="309"/>
      <c r="E182" s="309"/>
      <c r="F182" s="332" t="s">
        <v>3501</v>
      </c>
      <c r="G182" s="309"/>
      <c r="H182" s="309" t="s">
        <v>3575</v>
      </c>
      <c r="I182" s="309" t="s">
        <v>3536</v>
      </c>
      <c r="J182" s="309"/>
      <c r="K182" s="357"/>
    </row>
    <row r="183" s="1" customFormat="1" ht="15" customHeight="1">
      <c r="B183" s="334"/>
      <c r="C183" s="309" t="s">
        <v>3576</v>
      </c>
      <c r="D183" s="309"/>
      <c r="E183" s="309"/>
      <c r="F183" s="332" t="s">
        <v>3501</v>
      </c>
      <c r="G183" s="309"/>
      <c r="H183" s="309" t="s">
        <v>3577</v>
      </c>
      <c r="I183" s="309" t="s">
        <v>3536</v>
      </c>
      <c r="J183" s="309"/>
      <c r="K183" s="357"/>
    </row>
    <row r="184" s="1" customFormat="1" ht="15" customHeight="1">
      <c r="B184" s="334"/>
      <c r="C184" s="309" t="s">
        <v>3565</v>
      </c>
      <c r="D184" s="309"/>
      <c r="E184" s="309"/>
      <c r="F184" s="332" t="s">
        <v>3501</v>
      </c>
      <c r="G184" s="309"/>
      <c r="H184" s="309" t="s">
        <v>3578</v>
      </c>
      <c r="I184" s="309" t="s">
        <v>3536</v>
      </c>
      <c r="J184" s="309"/>
      <c r="K184" s="357"/>
    </row>
    <row r="185" s="1" customFormat="1" ht="15" customHeight="1">
      <c r="B185" s="334"/>
      <c r="C185" s="309" t="s">
        <v>146</v>
      </c>
      <c r="D185" s="309"/>
      <c r="E185" s="309"/>
      <c r="F185" s="332" t="s">
        <v>3507</v>
      </c>
      <c r="G185" s="309"/>
      <c r="H185" s="309" t="s">
        <v>3579</v>
      </c>
      <c r="I185" s="309" t="s">
        <v>3503</v>
      </c>
      <c r="J185" s="309">
        <v>50</v>
      </c>
      <c r="K185" s="357"/>
    </row>
    <row r="186" s="1" customFormat="1" ht="15" customHeight="1">
      <c r="B186" s="334"/>
      <c r="C186" s="309" t="s">
        <v>3580</v>
      </c>
      <c r="D186" s="309"/>
      <c r="E186" s="309"/>
      <c r="F186" s="332" t="s">
        <v>3507</v>
      </c>
      <c r="G186" s="309"/>
      <c r="H186" s="309" t="s">
        <v>3581</v>
      </c>
      <c r="I186" s="309" t="s">
        <v>3582</v>
      </c>
      <c r="J186" s="309"/>
      <c r="K186" s="357"/>
    </row>
    <row r="187" s="1" customFormat="1" ht="15" customHeight="1">
      <c r="B187" s="334"/>
      <c r="C187" s="309" t="s">
        <v>3583</v>
      </c>
      <c r="D187" s="309"/>
      <c r="E187" s="309"/>
      <c r="F187" s="332" t="s">
        <v>3507</v>
      </c>
      <c r="G187" s="309"/>
      <c r="H187" s="309" t="s">
        <v>3584</v>
      </c>
      <c r="I187" s="309" t="s">
        <v>3582</v>
      </c>
      <c r="J187" s="309"/>
      <c r="K187" s="357"/>
    </row>
    <row r="188" s="1" customFormat="1" ht="15" customHeight="1">
      <c r="B188" s="334"/>
      <c r="C188" s="309" t="s">
        <v>3585</v>
      </c>
      <c r="D188" s="309"/>
      <c r="E188" s="309"/>
      <c r="F188" s="332" t="s">
        <v>3507</v>
      </c>
      <c r="G188" s="309"/>
      <c r="H188" s="309" t="s">
        <v>3586</v>
      </c>
      <c r="I188" s="309" t="s">
        <v>3582</v>
      </c>
      <c r="J188" s="309"/>
      <c r="K188" s="357"/>
    </row>
    <row r="189" s="1" customFormat="1" ht="15" customHeight="1">
      <c r="B189" s="334"/>
      <c r="C189" s="370" t="s">
        <v>3587</v>
      </c>
      <c r="D189" s="309"/>
      <c r="E189" s="309"/>
      <c r="F189" s="332" t="s">
        <v>3507</v>
      </c>
      <c r="G189" s="309"/>
      <c r="H189" s="309" t="s">
        <v>3588</v>
      </c>
      <c r="I189" s="309" t="s">
        <v>3589</v>
      </c>
      <c r="J189" s="371" t="s">
        <v>3590</v>
      </c>
      <c r="K189" s="357"/>
    </row>
    <row r="190" s="1" customFormat="1" ht="15" customHeight="1">
      <c r="B190" s="334"/>
      <c r="C190" s="370" t="s">
        <v>44</v>
      </c>
      <c r="D190" s="309"/>
      <c r="E190" s="309"/>
      <c r="F190" s="332" t="s">
        <v>3501</v>
      </c>
      <c r="G190" s="309"/>
      <c r="H190" s="306" t="s">
        <v>3591</v>
      </c>
      <c r="I190" s="309" t="s">
        <v>3592</v>
      </c>
      <c r="J190" s="309"/>
      <c r="K190" s="357"/>
    </row>
    <row r="191" s="1" customFormat="1" ht="15" customHeight="1">
      <c r="B191" s="334"/>
      <c r="C191" s="370" t="s">
        <v>3593</v>
      </c>
      <c r="D191" s="309"/>
      <c r="E191" s="309"/>
      <c r="F191" s="332" t="s">
        <v>3501</v>
      </c>
      <c r="G191" s="309"/>
      <c r="H191" s="309" t="s">
        <v>3594</v>
      </c>
      <c r="I191" s="309" t="s">
        <v>3536</v>
      </c>
      <c r="J191" s="309"/>
      <c r="K191" s="357"/>
    </row>
    <row r="192" s="1" customFormat="1" ht="15" customHeight="1">
      <c r="B192" s="334"/>
      <c r="C192" s="370" t="s">
        <v>3595</v>
      </c>
      <c r="D192" s="309"/>
      <c r="E192" s="309"/>
      <c r="F192" s="332" t="s">
        <v>3501</v>
      </c>
      <c r="G192" s="309"/>
      <c r="H192" s="309" t="s">
        <v>3596</v>
      </c>
      <c r="I192" s="309" t="s">
        <v>3536</v>
      </c>
      <c r="J192" s="309"/>
      <c r="K192" s="357"/>
    </row>
    <row r="193" s="1" customFormat="1" ht="15" customHeight="1">
      <c r="B193" s="334"/>
      <c r="C193" s="370" t="s">
        <v>3597</v>
      </c>
      <c r="D193" s="309"/>
      <c r="E193" s="309"/>
      <c r="F193" s="332" t="s">
        <v>3507</v>
      </c>
      <c r="G193" s="309"/>
      <c r="H193" s="309" t="s">
        <v>3598</v>
      </c>
      <c r="I193" s="309" t="s">
        <v>3536</v>
      </c>
      <c r="J193" s="309"/>
      <c r="K193" s="357"/>
    </row>
    <row r="194" s="1" customFormat="1" ht="15" customHeight="1">
      <c r="B194" s="363"/>
      <c r="C194" s="372"/>
      <c r="D194" s="343"/>
      <c r="E194" s="343"/>
      <c r="F194" s="343"/>
      <c r="G194" s="343"/>
      <c r="H194" s="343"/>
      <c r="I194" s="343"/>
      <c r="J194" s="343"/>
      <c r="K194" s="364"/>
    </row>
    <row r="195" s="1" customFormat="1" ht="18.75" customHeight="1">
      <c r="B195" s="345"/>
      <c r="C195" s="355"/>
      <c r="D195" s="355"/>
      <c r="E195" s="355"/>
      <c r="F195" s="365"/>
      <c r="G195" s="355"/>
      <c r="H195" s="355"/>
      <c r="I195" s="355"/>
      <c r="J195" s="355"/>
      <c r="K195" s="345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s="1" customFormat="1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s="1" customFormat="1" ht="21">
      <c r="B199" s="299"/>
      <c r="C199" s="300" t="s">
        <v>3599</v>
      </c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5.5" customHeight="1">
      <c r="B200" s="299"/>
      <c r="C200" s="373" t="s">
        <v>3600</v>
      </c>
      <c r="D200" s="373"/>
      <c r="E200" s="373"/>
      <c r="F200" s="373" t="s">
        <v>3601</v>
      </c>
      <c r="G200" s="374"/>
      <c r="H200" s="373" t="s">
        <v>3602</v>
      </c>
      <c r="I200" s="373"/>
      <c r="J200" s="373"/>
      <c r="K200" s="301"/>
    </row>
    <row r="201" s="1" customFormat="1" ht="5.25" customHeight="1">
      <c r="B201" s="334"/>
      <c r="C201" s="329"/>
      <c r="D201" s="329"/>
      <c r="E201" s="329"/>
      <c r="F201" s="329"/>
      <c r="G201" s="355"/>
      <c r="H201" s="329"/>
      <c r="I201" s="329"/>
      <c r="J201" s="329"/>
      <c r="K201" s="357"/>
    </row>
    <row r="202" s="1" customFormat="1" ht="15" customHeight="1">
      <c r="B202" s="334"/>
      <c r="C202" s="309" t="s">
        <v>3592</v>
      </c>
      <c r="D202" s="309"/>
      <c r="E202" s="309"/>
      <c r="F202" s="332" t="s">
        <v>45</v>
      </c>
      <c r="G202" s="309"/>
      <c r="H202" s="309" t="s">
        <v>3603</v>
      </c>
      <c r="I202" s="309"/>
      <c r="J202" s="309"/>
      <c r="K202" s="357"/>
    </row>
    <row r="203" s="1" customFormat="1" ht="15" customHeight="1">
      <c r="B203" s="334"/>
      <c r="C203" s="309"/>
      <c r="D203" s="309"/>
      <c r="E203" s="309"/>
      <c r="F203" s="332" t="s">
        <v>46</v>
      </c>
      <c r="G203" s="309"/>
      <c r="H203" s="309" t="s">
        <v>3604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49</v>
      </c>
      <c r="G204" s="309"/>
      <c r="H204" s="309" t="s">
        <v>3605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47</v>
      </c>
      <c r="G205" s="309"/>
      <c r="H205" s="309" t="s">
        <v>3606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48</v>
      </c>
      <c r="G206" s="309"/>
      <c r="H206" s="309" t="s">
        <v>3607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/>
      <c r="G207" s="309"/>
      <c r="H207" s="309"/>
      <c r="I207" s="309"/>
      <c r="J207" s="309"/>
      <c r="K207" s="357"/>
    </row>
    <row r="208" s="1" customFormat="1" ht="15" customHeight="1">
      <c r="B208" s="334"/>
      <c r="C208" s="309" t="s">
        <v>3548</v>
      </c>
      <c r="D208" s="309"/>
      <c r="E208" s="309"/>
      <c r="F208" s="332" t="s">
        <v>80</v>
      </c>
      <c r="G208" s="309"/>
      <c r="H208" s="309" t="s">
        <v>3608</v>
      </c>
      <c r="I208" s="309"/>
      <c r="J208" s="309"/>
      <c r="K208" s="357"/>
    </row>
    <row r="209" s="1" customFormat="1" ht="15" customHeight="1">
      <c r="B209" s="334"/>
      <c r="C209" s="309"/>
      <c r="D209" s="309"/>
      <c r="E209" s="309"/>
      <c r="F209" s="332" t="s">
        <v>3446</v>
      </c>
      <c r="G209" s="309"/>
      <c r="H209" s="309" t="s">
        <v>3447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3444</v>
      </c>
      <c r="G210" s="309"/>
      <c r="H210" s="309" t="s">
        <v>3609</v>
      </c>
      <c r="I210" s="309"/>
      <c r="J210" s="309"/>
      <c r="K210" s="357"/>
    </row>
    <row r="211" s="1" customFormat="1" ht="15" customHeight="1">
      <c r="B211" s="375"/>
      <c r="C211" s="309"/>
      <c r="D211" s="309"/>
      <c r="E211" s="309"/>
      <c r="F211" s="332" t="s">
        <v>3448</v>
      </c>
      <c r="G211" s="370"/>
      <c r="H211" s="361" t="s">
        <v>3449</v>
      </c>
      <c r="I211" s="361"/>
      <c r="J211" s="361"/>
      <c r="K211" s="376"/>
    </row>
    <row r="212" s="1" customFormat="1" ht="15" customHeight="1">
      <c r="B212" s="375"/>
      <c r="C212" s="309"/>
      <c r="D212" s="309"/>
      <c r="E212" s="309"/>
      <c r="F212" s="332" t="s">
        <v>3412</v>
      </c>
      <c r="G212" s="370"/>
      <c r="H212" s="361" t="s">
        <v>3610</v>
      </c>
      <c r="I212" s="361"/>
      <c r="J212" s="361"/>
      <c r="K212" s="376"/>
    </row>
    <row r="213" s="1" customFormat="1" ht="15" customHeight="1">
      <c r="B213" s="375"/>
      <c r="C213" s="309"/>
      <c r="D213" s="309"/>
      <c r="E213" s="309"/>
      <c r="F213" s="332"/>
      <c r="G213" s="370"/>
      <c r="H213" s="361"/>
      <c r="I213" s="361"/>
      <c r="J213" s="361"/>
      <c r="K213" s="376"/>
    </row>
    <row r="214" s="1" customFormat="1" ht="15" customHeight="1">
      <c r="B214" s="375"/>
      <c r="C214" s="309" t="s">
        <v>3572</v>
      </c>
      <c r="D214" s="309"/>
      <c r="E214" s="309"/>
      <c r="F214" s="332">
        <v>1</v>
      </c>
      <c r="G214" s="370"/>
      <c r="H214" s="361" t="s">
        <v>3611</v>
      </c>
      <c r="I214" s="361"/>
      <c r="J214" s="361"/>
      <c r="K214" s="376"/>
    </row>
    <row r="215" s="1" customFormat="1" ht="15" customHeight="1">
      <c r="B215" s="375"/>
      <c r="C215" s="309"/>
      <c r="D215" s="309"/>
      <c r="E215" s="309"/>
      <c r="F215" s="332">
        <v>2</v>
      </c>
      <c r="G215" s="370"/>
      <c r="H215" s="361" t="s">
        <v>3612</v>
      </c>
      <c r="I215" s="361"/>
      <c r="J215" s="361"/>
      <c r="K215" s="376"/>
    </row>
    <row r="216" s="1" customFormat="1" ht="15" customHeight="1">
      <c r="B216" s="375"/>
      <c r="C216" s="309"/>
      <c r="D216" s="309"/>
      <c r="E216" s="309"/>
      <c r="F216" s="332">
        <v>3</v>
      </c>
      <c r="G216" s="370"/>
      <c r="H216" s="361" t="s">
        <v>3613</v>
      </c>
      <c r="I216" s="361"/>
      <c r="J216" s="361"/>
      <c r="K216" s="376"/>
    </row>
    <row r="217" s="1" customFormat="1" ht="15" customHeight="1">
      <c r="B217" s="375"/>
      <c r="C217" s="309"/>
      <c r="D217" s="309"/>
      <c r="E217" s="309"/>
      <c r="F217" s="332">
        <v>4</v>
      </c>
      <c r="G217" s="370"/>
      <c r="H217" s="361" t="s">
        <v>3614</v>
      </c>
      <c r="I217" s="361"/>
      <c r="J217" s="361"/>
      <c r="K217" s="376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Divín Pavel</dc:creator>
  <cp:lastModifiedBy>Divín Pavel</cp:lastModifiedBy>
  <dcterms:created xsi:type="dcterms:W3CDTF">2020-11-05T10:13:53Z</dcterms:created>
  <dcterms:modified xsi:type="dcterms:W3CDTF">2020-11-05T10:14:04Z</dcterms:modified>
</cp:coreProperties>
</file>